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na Maria Soriano\Downloads\"/>
    </mc:Choice>
  </mc:AlternateContent>
  <xr:revisionPtr revIDLastSave="0" documentId="13_ncr:1_{C5624B7D-5A46-497A-89FB-EDB6EBE25A29}" xr6:coauthVersionLast="47" xr6:coauthVersionMax="47" xr10:uidLastSave="{00000000-0000-0000-0000-000000000000}"/>
  <bookViews>
    <workbookView xWindow="-108" yWindow="-108" windowWidth="23256" windowHeight="12576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externalReferences>
    <externalReference r:id="rId5"/>
  </externalReferences>
  <definedNames>
    <definedName name="_xlnm._FilterDatabase" localSheetId="0" hidden="1">'NOMINA FIJA'!$A$5:$O$61</definedName>
    <definedName name="_xlnm._FilterDatabase" localSheetId="1" hidden="1">'NOMINA TEMPORAL'!$A$4:$O$4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2" l="1"/>
  <c r="I101" i="2"/>
  <c r="J101" i="2"/>
  <c r="K101" i="2"/>
  <c r="L101" i="2"/>
  <c r="M101" i="2"/>
  <c r="G101" i="2"/>
  <c r="N65" i="2"/>
  <c r="O65" i="2" s="1"/>
  <c r="N10" i="2"/>
  <c r="O10" i="2" s="1"/>
  <c r="N71" i="2"/>
  <c r="O71" i="2" s="1"/>
  <c r="N64" i="2"/>
  <c r="O64" i="2" s="1"/>
  <c r="N12" i="2"/>
  <c r="O12" i="2" s="1"/>
  <c r="N11" i="2"/>
  <c r="O11" i="2" s="1"/>
  <c r="N14" i="2"/>
  <c r="O14" i="2" s="1"/>
  <c r="N44" i="2"/>
  <c r="O44" i="2" s="1"/>
  <c r="N43" i="2"/>
  <c r="O43" i="2" s="1"/>
  <c r="O7" i="4"/>
  <c r="P7" i="4" s="1"/>
  <c r="O6" i="4"/>
  <c r="P6" i="4" s="1"/>
  <c r="O5" i="4"/>
  <c r="P5" i="4" s="1"/>
  <c r="N88" i="2"/>
  <c r="O88" i="2" s="1"/>
  <c r="N36" i="2"/>
  <c r="O36" i="2" s="1"/>
  <c r="N79" i="2"/>
  <c r="O79" i="2" s="1"/>
  <c r="N27" i="2"/>
  <c r="O27" i="2" s="1"/>
  <c r="N49" i="2"/>
  <c r="O49" i="2" s="1"/>
  <c r="N81" i="2"/>
  <c r="O81" i="2" s="1"/>
  <c r="N6" i="2"/>
  <c r="O6" i="2" s="1"/>
  <c r="N5" i="2"/>
  <c r="N7" i="2"/>
  <c r="N8" i="2"/>
  <c r="N9" i="2"/>
  <c r="N13" i="2"/>
  <c r="N15" i="2"/>
  <c r="N16" i="2"/>
  <c r="O16" i="2" s="1"/>
  <c r="N17" i="2"/>
  <c r="N19" i="2"/>
  <c r="N20" i="2"/>
  <c r="N21" i="2"/>
  <c r="N22" i="2"/>
  <c r="N23" i="2"/>
  <c r="N24" i="2"/>
  <c r="N25" i="2"/>
  <c r="N90" i="2"/>
  <c r="O90" i="2" s="1"/>
  <c r="N56" i="2"/>
  <c r="O56" i="2" s="1"/>
  <c r="N41" i="2"/>
  <c r="O41" i="2" s="1"/>
  <c r="P22" i="3"/>
  <c r="J22" i="3"/>
  <c r="N50" i="1"/>
  <c r="O50" i="1"/>
  <c r="L50" i="1"/>
  <c r="J42" i="1"/>
  <c r="L42" i="1"/>
  <c r="B10" i="3"/>
  <c r="B11" i="3" s="1"/>
  <c r="B13" i="3"/>
  <c r="B14" i="3" s="1"/>
  <c r="B16" i="3"/>
  <c r="B17" i="3"/>
  <c r="B19" i="3"/>
  <c r="B20" i="3" s="1"/>
  <c r="J38" i="1"/>
  <c r="L38" i="1"/>
  <c r="L12" i="1"/>
  <c r="N12" i="1" s="1"/>
  <c r="O12" i="1" s="1"/>
  <c r="J60" i="1"/>
  <c r="N60" i="1" s="1"/>
  <c r="O60" i="1" s="1"/>
  <c r="N55" i="1"/>
  <c r="O55" i="1" s="1"/>
  <c r="N43" i="1"/>
  <c r="O43" i="1" s="1"/>
  <c r="N39" i="1"/>
  <c r="O39" i="1" s="1"/>
  <c r="N32" i="1"/>
  <c r="O32" i="1" s="1"/>
  <c r="J21" i="1"/>
  <c r="N21" i="1" s="1"/>
  <c r="O21" i="1" s="1"/>
  <c r="J58" i="1"/>
  <c r="N58" i="1" s="1"/>
  <c r="O58" i="1" s="1"/>
  <c r="L49" i="1"/>
  <c r="N49" i="1" s="1"/>
  <c r="O49" i="1" s="1"/>
  <c r="J37" i="1"/>
  <c r="L37" i="1"/>
  <c r="J28" i="1"/>
  <c r="L28" i="1"/>
  <c r="L13" i="1"/>
  <c r="N13" i="1" s="1"/>
  <c r="O13" i="1" s="1"/>
  <c r="J46" i="1"/>
  <c r="N46" i="1" s="1"/>
  <c r="O46" i="1" s="1"/>
  <c r="J20" i="1"/>
  <c r="N20" i="1" s="1"/>
  <c r="O20" i="1" s="1"/>
  <c r="N42" i="1" l="1"/>
  <c r="O42" i="1" s="1"/>
  <c r="N38" i="1"/>
  <c r="O38" i="1" s="1"/>
  <c r="O37" i="1"/>
  <c r="N28" i="1"/>
  <c r="O28" i="1" s="1"/>
  <c r="N60" i="2"/>
  <c r="O60" i="2" s="1"/>
  <c r="O7" i="2"/>
  <c r="N46" i="2"/>
  <c r="O46" i="2" s="1"/>
  <c r="N59" i="2"/>
  <c r="O59" i="2" s="1"/>
  <c r="N51" i="2"/>
  <c r="O51" i="2" s="1"/>
  <c r="N98" i="2"/>
  <c r="O98" i="2" s="1"/>
  <c r="N42" i="2"/>
  <c r="O42" i="2" s="1"/>
  <c r="N96" i="2"/>
  <c r="O96" i="2" s="1"/>
  <c r="O9" i="2"/>
  <c r="O8" i="2"/>
  <c r="N84" i="2"/>
  <c r="O84" i="2" s="1"/>
  <c r="N99" i="2"/>
  <c r="O99" i="2" s="1"/>
  <c r="N47" i="2"/>
  <c r="O47" i="2" s="1"/>
  <c r="N26" i="2"/>
  <c r="O26" i="2" s="1"/>
  <c r="N78" i="2"/>
  <c r="O78" i="2" s="1"/>
  <c r="O23" i="2"/>
  <c r="N57" i="2"/>
  <c r="O57" i="2" s="1"/>
  <c r="N70" i="2"/>
  <c r="O70" i="2" s="1"/>
  <c r="O18" i="2"/>
  <c r="J8" i="4"/>
  <c r="P8" i="4"/>
  <c r="O8" i="4"/>
  <c r="N8" i="4"/>
  <c r="L8" i="4"/>
  <c r="I8" i="4"/>
  <c r="H8" i="4"/>
  <c r="M8" i="4"/>
  <c r="K7" i="4"/>
  <c r="K6" i="4"/>
  <c r="K8" i="4" s="1"/>
  <c r="B7" i="3"/>
  <c r="B8" i="3" s="1"/>
  <c r="O22" i="3"/>
  <c r="N22" i="3"/>
  <c r="M22" i="3"/>
  <c r="L22" i="3"/>
  <c r="K22" i="3"/>
  <c r="I22" i="3"/>
  <c r="H22" i="3"/>
  <c r="N67" i="2"/>
  <c r="O67" i="2" s="1"/>
  <c r="N100" i="2"/>
  <c r="O100" i="2" s="1"/>
  <c r="N97" i="2"/>
  <c r="O97" i="2" s="1"/>
  <c r="N95" i="2"/>
  <c r="O95" i="2" s="1"/>
  <c r="N94" i="2"/>
  <c r="O94" i="2" s="1"/>
  <c r="N93" i="2"/>
  <c r="O93" i="2" s="1"/>
  <c r="N92" i="2"/>
  <c r="O92" i="2" s="1"/>
  <c r="N91" i="2"/>
  <c r="O91" i="2" s="1"/>
  <c r="N89" i="2"/>
  <c r="O89" i="2" s="1"/>
  <c r="N87" i="2"/>
  <c r="O87" i="2" s="1"/>
  <c r="N86" i="2"/>
  <c r="O86" i="2" s="1"/>
  <c r="N85" i="2"/>
  <c r="O85" i="2" s="1"/>
  <c r="N83" i="2"/>
  <c r="O83" i="2" s="1"/>
  <c r="N82" i="2"/>
  <c r="O82" i="2" s="1"/>
  <c r="N80" i="2"/>
  <c r="O80" i="2" s="1"/>
  <c r="N77" i="2"/>
  <c r="O77" i="2" s="1"/>
  <c r="N76" i="2"/>
  <c r="O76" i="2" s="1"/>
  <c r="N75" i="2"/>
  <c r="O75" i="2" s="1"/>
  <c r="N74" i="2"/>
  <c r="O74" i="2" s="1"/>
  <c r="N73" i="2"/>
  <c r="O73" i="2" s="1"/>
  <c r="N72" i="2"/>
  <c r="O72" i="2" s="1"/>
  <c r="N69" i="2"/>
  <c r="O69" i="2" s="1"/>
  <c r="N68" i="2"/>
  <c r="O68" i="2" s="1"/>
  <c r="N66" i="2"/>
  <c r="O66" i="2" s="1"/>
  <c r="N63" i="2"/>
  <c r="O63" i="2" s="1"/>
  <c r="N62" i="2"/>
  <c r="O62" i="2" s="1"/>
  <c r="N61" i="2"/>
  <c r="O61" i="2" s="1"/>
  <c r="N58" i="2"/>
  <c r="O58" i="2" s="1"/>
  <c r="N55" i="2"/>
  <c r="O55" i="2" s="1"/>
  <c r="N54" i="2"/>
  <c r="O54" i="2" s="1"/>
  <c r="N53" i="2"/>
  <c r="O53" i="2" s="1"/>
  <c r="N52" i="2"/>
  <c r="O52" i="2" s="1"/>
  <c r="N50" i="2"/>
  <c r="O50" i="2" s="1"/>
  <c r="N48" i="2"/>
  <c r="O48" i="2" s="1"/>
  <c r="O45" i="2"/>
  <c r="N40" i="2"/>
  <c r="O40" i="2" s="1"/>
  <c r="N39" i="2"/>
  <c r="O39" i="2" s="1"/>
  <c r="N38" i="2"/>
  <c r="O38" i="2" s="1"/>
  <c r="N37" i="2"/>
  <c r="O37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O25" i="2"/>
  <c r="O24" i="2"/>
  <c r="O22" i="2"/>
  <c r="O21" i="2"/>
  <c r="O20" i="2"/>
  <c r="O19" i="2"/>
  <c r="O17" i="2"/>
  <c r="O15" i="2"/>
  <c r="O13" i="2"/>
  <c r="O5" i="2"/>
  <c r="H61" i="1"/>
  <c r="I61" i="1"/>
  <c r="K61" i="1"/>
  <c r="M61" i="1"/>
  <c r="G61" i="1"/>
  <c r="N29" i="1"/>
  <c r="O29" i="1" s="1"/>
  <c r="N31" i="1"/>
  <c r="O31" i="1" s="1"/>
  <c r="N33" i="1"/>
  <c r="O33" i="1" s="1"/>
  <c r="N16" i="1"/>
  <c r="O16" i="1" s="1"/>
  <c r="N6" i="1"/>
  <c r="O6" i="1" s="1"/>
  <c r="L59" i="1"/>
  <c r="J59" i="1"/>
  <c r="L57" i="1"/>
  <c r="J57" i="1"/>
  <c r="L56" i="1"/>
  <c r="J56" i="1"/>
  <c r="L54" i="1"/>
  <c r="J54" i="1"/>
  <c r="L53" i="1"/>
  <c r="J53" i="1"/>
  <c r="L52" i="1"/>
  <c r="J52" i="1"/>
  <c r="L51" i="1"/>
  <c r="J51" i="1"/>
  <c r="L48" i="1"/>
  <c r="J48" i="1"/>
  <c r="L47" i="1"/>
  <c r="J47" i="1"/>
  <c r="L45" i="1"/>
  <c r="J45" i="1"/>
  <c r="L44" i="1"/>
  <c r="J44" i="1"/>
  <c r="L41" i="1"/>
  <c r="J41" i="1"/>
  <c r="L40" i="1"/>
  <c r="J40" i="1"/>
  <c r="L36" i="1"/>
  <c r="J36" i="1"/>
  <c r="L35" i="1"/>
  <c r="J35" i="1"/>
  <c r="L34" i="1"/>
  <c r="J34" i="1"/>
  <c r="L30" i="1"/>
  <c r="J30" i="1"/>
  <c r="L27" i="1"/>
  <c r="J27" i="1"/>
  <c r="L26" i="1"/>
  <c r="J26" i="1"/>
  <c r="L25" i="1"/>
  <c r="J25" i="1"/>
  <c r="J24" i="1"/>
  <c r="N24" i="1" s="1"/>
  <c r="O24" i="1" s="1"/>
  <c r="L23" i="1"/>
  <c r="J23" i="1"/>
  <c r="L22" i="1"/>
  <c r="J22" i="1"/>
  <c r="J19" i="1"/>
  <c r="N19" i="1" s="1"/>
  <c r="O19" i="1" s="1"/>
  <c r="L18" i="1"/>
  <c r="J18" i="1"/>
  <c r="L17" i="1"/>
  <c r="J17" i="1"/>
  <c r="J15" i="1"/>
  <c r="N15" i="1" s="1"/>
  <c r="O15" i="1" s="1"/>
  <c r="J14" i="1"/>
  <c r="L11" i="1"/>
  <c r="N11" i="1" s="1"/>
  <c r="O11" i="1" s="1"/>
  <c r="L10" i="1"/>
  <c r="J10" i="1"/>
  <c r="L9" i="1"/>
  <c r="J9" i="1"/>
  <c r="L8" i="1"/>
  <c r="J8" i="1"/>
  <c r="J7" i="1"/>
  <c r="O101" i="2" l="1"/>
  <c r="N101" i="2"/>
  <c r="J61" i="1"/>
  <c r="L61" i="1"/>
  <c r="N51" i="1"/>
  <c r="O51" i="1" s="1"/>
  <c r="N8" i="1"/>
  <c r="O8" i="1" s="1"/>
  <c r="N9" i="1"/>
  <c r="O9" i="1" s="1"/>
  <c r="N17" i="1"/>
  <c r="O17" i="1" s="1"/>
  <c r="N25" i="1"/>
  <c r="O25" i="1" s="1"/>
  <c r="N27" i="1"/>
  <c r="O27" i="1" s="1"/>
  <c r="N34" i="1"/>
  <c r="O34" i="1" s="1"/>
  <c r="N22" i="1"/>
  <c r="O22" i="1" s="1"/>
  <c r="N56" i="1"/>
  <c r="O56" i="1" s="1"/>
  <c r="N36" i="1"/>
  <c r="O36" i="1" s="1"/>
  <c r="N41" i="1"/>
  <c r="O41" i="1" s="1"/>
  <c r="N45" i="1"/>
  <c r="O45" i="1" s="1"/>
  <c r="N47" i="1"/>
  <c r="O47" i="1" s="1"/>
  <c r="N10" i="1"/>
  <c r="O10" i="1" s="1"/>
  <c r="N18" i="1"/>
  <c r="O18" i="1" s="1"/>
  <c r="N26" i="1"/>
  <c r="O26" i="1" s="1"/>
  <c r="N30" i="1"/>
  <c r="O30" i="1" s="1"/>
  <c r="N35" i="1"/>
  <c r="O35" i="1" s="1"/>
  <c r="N40" i="1"/>
  <c r="O40" i="1" s="1"/>
  <c r="N44" i="1"/>
  <c r="O44" i="1" s="1"/>
  <c r="N48" i="1"/>
  <c r="O48" i="1" s="1"/>
  <c r="N53" i="1"/>
  <c r="O53" i="1" s="1"/>
  <c r="N59" i="1"/>
  <c r="O59" i="1" s="1"/>
  <c r="N14" i="1"/>
  <c r="O14" i="1" s="1"/>
  <c r="N23" i="1"/>
  <c r="O23" i="1" s="1"/>
  <c r="N52" i="1"/>
  <c r="O52" i="1" s="1"/>
  <c r="N54" i="1"/>
  <c r="O54" i="1" s="1"/>
  <c r="N57" i="1"/>
  <c r="O57" i="1" s="1"/>
  <c r="N7" i="1"/>
  <c r="O7" i="1" s="1"/>
  <c r="O61" i="1" l="1"/>
  <c r="N61" i="1"/>
</calcChain>
</file>

<file path=xl/sharedStrings.xml><?xml version="1.0" encoding="utf-8"?>
<sst xmlns="http://schemas.openxmlformats.org/spreadsheetml/2006/main" count="947" uniqueCount="293">
  <si>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</si>
  <si>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</si>
  <si>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</si>
  <si>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</si>
  <si>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</si>
  <si>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</si>
  <si>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</si>
  <si>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</si>
  <si>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</si>
  <si>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</si>
  <si>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</si>
  <si>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</si>
  <si>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</si>
  <si>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</si>
  <si>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</si>
  <si>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</si>
  <si>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</si>
  <si>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</si>
  <si>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</si>
  <si>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</si>
  <si>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</si>
  <si>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</si>
  <si>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</si>
  <si>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</si>
  <si>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</si>
  <si>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</si>
  <si>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</si>
  <si>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</si>
  <si>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</si>
  <si>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</si>
  <si>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</si>
  <si>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</si>
  <si>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</si>
  <si>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</si>
  <si>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</si>
  <si>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</si>
  <si>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</si>
  <si>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</si>
  <si>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</si>
  <si>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</si>
  <si>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</si>
  <si>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</si>
  <si>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</si>
  <si>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</si>
  <si>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</si>
  <si>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</si>
  <si>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</si>
  <si>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</si>
  <si>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</si>
  <si>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</si>
  <si>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</si>
  <si>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</si>
  <si>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</si>
  <si>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</si>
  <si>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</si>
  <si>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</si>
  <si>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</si>
  <si>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</si>
  <si>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</si>
  <si>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</si>
  <si>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</si>
  <si>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</si>
  <si>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</si>
  <si>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</si>
  <si>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</si>
  <si>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</si>
  <si>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</si>
  <si>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</si>
  <si>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</si>
  <si>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</si>
  <si>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</si>
  <si>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</si>
  <si>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</si>
  <si>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</si>
  <si>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</si>
  <si>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</si>
  <si>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</si>
  <si>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</si>
  <si>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</si>
  <si>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</si>
  <si>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</si>
  <si>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</si>
  <si>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</si>
  <si>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</si>
  <si>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</si>
  <si>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</si>
  <si>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</si>
  <si>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</si>
  <si>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</si>
  <si>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</si>
  <si>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</si>
  <si>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</si>
  <si>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</si>
  <si>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</si>
  <si>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</si>
  <si>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</si>
  <si>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</si>
  <si>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</si>
  <si>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</si>
  <si>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</si>
  <si>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</si>
  <si>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</si>
  <si>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</si>
  <si>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</si>
  <si>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</si>
  <si>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</si>
  <si>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</si>
  <si>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</si>
  <si>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</si>
  <si>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</si>
  <si>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</si>
  <si>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FELIX JOSE CABREJA DIAZ</t>
  </si>
  <si>
    <t>DIVISION JURUDICA-URBE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</si>
  <si>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</si>
  <si>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</si>
  <si>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</si>
  <si>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</si>
  <si>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</si>
  <si>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</si>
  <si>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</si>
  <si>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</si>
  <si>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</si>
  <si>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</si>
  <si>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</si>
  <si>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</si>
  <si>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</si>
  <si>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</si>
  <si>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</si>
  <si>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</si>
  <si>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</si>
  <si>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</si>
  <si>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</si>
  <si>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</si>
  <si>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</si>
  <si>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</si>
  <si>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</si>
  <si>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</si>
  <si>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</si>
  <si>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</si>
  <si>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</si>
  <si>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</si>
  <si>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</si>
  <si>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</si>
  <si>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</si>
  <si>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</si>
  <si>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</si>
  <si>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</si>
  <si>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</si>
  <si>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</si>
  <si>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</si>
  <si>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</si>
  <si>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</si>
  <si>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</si>
  <si>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</si>
  <si>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RAFAEL TULIO MERAN</t>
  </si>
  <si>
    <t>DIR.OPERACIONES</t>
  </si>
  <si>
    <t>RAMON MENDOZA ABREU</t>
  </si>
  <si>
    <t>SUPERVISOR ELECTRICO</t>
  </si>
  <si>
    <t>RAUL FRANCISCO DE MOYA ESPAÑOL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</si>
  <si>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</si>
  <si>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</si>
  <si>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</si>
  <si>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</si>
  <si>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</si>
  <si>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</si>
  <si>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</si>
  <si>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</si>
  <si>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</si>
  <si>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</si>
  <si>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</si>
  <si>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</si>
  <si>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</si>
  <si>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</si>
  <si>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</si>
  <si>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</si>
  <si>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</si>
  <si>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</si>
  <si>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</si>
  <si>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</si>
  <si>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</si>
  <si>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</si>
  <si>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</si>
  <si>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</si>
  <si>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</si>
  <si>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</si>
  <si>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</si>
  <si>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</si>
  <si>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</si>
  <si>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</si>
  <si>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</si>
  <si>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</si>
  <si>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</si>
  <si>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</si>
  <si>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</si>
  <si>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</si>
  <si>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</si>
  <si>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</si>
  <si>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</si>
  <si>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</si>
  <si>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CAPITULO:  0201     SUBCAPTULO: 06     DAF:01     UE:0005     PROGRAMA: 18     SUBPROGRAMA: 0     PROYECTO: 01     ACTIVIDAD:0051     CUENTA: 2.1.1.2.08    FONDO:5010</t>
  </si>
  <si>
    <t>CARMEN ANTONIA JOSEFINA VELAZQUEZ D</t>
  </si>
  <si>
    <t>MAURICIO ANTONIO FLORES PIETRASANTA</t>
  </si>
  <si>
    <t>SECRETARIA</t>
  </si>
  <si>
    <t>LEANDRO VLADIMIR MANZUETA CASTILLO</t>
  </si>
  <si>
    <t>DARWIN RAFAEL ARIAS GONZALEZ</t>
  </si>
  <si>
    <t>INGENIERO (A) CIVIL</t>
  </si>
  <si>
    <t xml:space="preserve">PEDRO VILLAR </t>
  </si>
  <si>
    <t>AYUDANTE MANTENIMIENTO</t>
  </si>
  <si>
    <t>DIORSSINIS BERENISSE RAMIREZ MARTIN</t>
  </si>
  <si>
    <t>ENC. DE PROYECTOS</t>
  </si>
  <si>
    <t>JORGE ALBERTO GARCIA REYES</t>
  </si>
  <si>
    <t xml:space="preserve">YOHANNY ANA JAVIER RODRIGUEZ </t>
  </si>
  <si>
    <t>TECNICO EN COMPRAS Y CONTRATACION</t>
  </si>
  <si>
    <t>ADAN RAMOS ACOSTA</t>
  </si>
  <si>
    <t>RAUL ALBERTO NEGRON MORALES</t>
  </si>
  <si>
    <t>AMERICO LIVIO GUERRERO GUERRA</t>
  </si>
  <si>
    <t>INGENIERO ESTRUCTURAL</t>
  </si>
  <si>
    <t>ANABEL ECHAVERRIA VARGAS</t>
  </si>
  <si>
    <t>WELLINGTON JAVIER TEJEDA SEVERINO</t>
  </si>
  <si>
    <t>ISSAC CASTILLO DE LEON</t>
  </si>
  <si>
    <t>AUXILIAR INGENIERIA</t>
  </si>
  <si>
    <t>YAHAIRA ORTIZ BATISTA</t>
  </si>
  <si>
    <t>JUAN MANUEL ALVAREZ SANTOS</t>
  </si>
  <si>
    <t>ASESOR FINANCIERO</t>
  </si>
  <si>
    <t>LEWANDY ACOSTA PENA</t>
  </si>
  <si>
    <t>ARCHIVISTA</t>
  </si>
  <si>
    <t>JONATHAN ANTONIO CABRERA PEREZ</t>
  </si>
  <si>
    <t>ASESOR DE COMUNICACIONES</t>
  </si>
  <si>
    <t>ALEXANDRA BAUDILIA JIMENEZ DEL ORBE</t>
  </si>
  <si>
    <t>CONTADORA</t>
  </si>
  <si>
    <t>LIZA MARTINEZ JIMENEZ</t>
  </si>
  <si>
    <t>ASESOR(A) LEGAL</t>
  </si>
  <si>
    <t>PSICOLOGO II</t>
  </si>
  <si>
    <t>CHOFER I</t>
  </si>
  <si>
    <t xml:space="preserve">EUSEGLY FLORIAN LABOUR </t>
  </si>
  <si>
    <t>NELSON DAVID CAMILO VELAZQUEZ</t>
  </si>
  <si>
    <t>CHERARTI MATOS FERRERAS</t>
  </si>
  <si>
    <t>TECNICO ARCHIVISTA</t>
  </si>
  <si>
    <t>HUASCAR AMADO PERALTA GALVEZ</t>
  </si>
  <si>
    <t>LAURA ROSELY VICENTE FREITES</t>
  </si>
  <si>
    <t>ENCARGADA DE DIVISION DE RECURSOS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</si>
  <si>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</si>
  <si>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</si>
  <si>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</si>
  <si>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</si>
  <si>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</si>
  <si>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</si>
  <si>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</si>
  <si>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MIGUEL ANGEL DE JESUS</t>
  </si>
  <si>
    <t>VANESSA ELIZABETH PALACIOS NUNEZ</t>
  </si>
  <si>
    <t>YARLIS MINAYA CALDERON GONZALEZ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</si>
  <si>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</si>
  <si>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</si>
  <si>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</si>
  <si>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</si>
  <si>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</si>
  <si>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</si>
  <si>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CAPITULO:  0201     SUBCAPTULO: 06     DAF:01     UE:0005     PROGRAMA: 18     SUBPROGRAMA: 0     PROYECTO: 02     ACTIVIDAD:0051     CUENTA: 2.1.2.2.08    FONDO:5010</t>
  </si>
  <si>
    <t>PROYECTO LINEA DEL TELEFERICO (PROV)</t>
  </si>
  <si>
    <t>CONCEPTO PAGO SUELDO 000001 - EMPLEADOS FIJOS CORRESPONDIENTE AL MES DE JULIO 2022</t>
  </si>
  <si>
    <t>MELYSSA MARIE ROIG DE LEON</t>
  </si>
  <si>
    <t>SAURA NICAELA SANTOS JIMENEZ</t>
  </si>
  <si>
    <t>INGENIERO DE CUBICACIONES</t>
  </si>
  <si>
    <t>CONCEPTO PAGO SUELDO 000001 - EMPLEADOS TEMPORALES CORRESPONDIENTE AL MES DE JULIO 2022</t>
  </si>
  <si>
    <t>CONCEPTO PAGO SUELDO 000007 - EMPLEADOS FIJOS CORRESPONDIENTE AL MES DE JULIO 202</t>
  </si>
  <si>
    <t>CONCEPTO PAGO SUELDO 000034 - EMPLEADOS TEMPORALES CORRESPONDIENTE AL MES DE JULIO  2022</t>
  </si>
  <si>
    <t>ISMAEL FRANCISCO PEREZ NIN</t>
  </si>
  <si>
    <t>LAURA MARIE CHEVALIER CASTILLO</t>
  </si>
  <si>
    <t>INGENIERO(A) CIVIL</t>
  </si>
  <si>
    <t>SANDY SANTIAGO BARIAS ALMONTE</t>
  </si>
  <si>
    <t>ARISMONTY OSVALDO BEATO CASTRO</t>
  </si>
  <si>
    <t>ALBERT ARAMIS BATISTA MARTINEZ</t>
  </si>
  <si>
    <t>ANALISTA PRESUPUESTO</t>
  </si>
  <si>
    <t xml:space="preserve">RAFAEL MANUEL VOLQUEZ HOLGUIN </t>
  </si>
  <si>
    <t>TOPOGRAFO(A)</t>
  </si>
  <si>
    <t>JOSE ISAIAS CANELA ORTEGA</t>
  </si>
  <si>
    <t>INGENIERO CIVIL ESTRUCTURALIS</t>
  </si>
  <si>
    <t>ELISA GRIGNAFFINI BISONO</t>
  </si>
  <si>
    <t>RAFAEL ANGEL MARTINEZ MIRANDA</t>
  </si>
  <si>
    <t>GISELLE YVETTE PEREIRA LARRAURI</t>
  </si>
  <si>
    <t>DISENADOR GRAFICO</t>
  </si>
  <si>
    <t>ROSA MARIA ALVAREZ FELIX</t>
  </si>
  <si>
    <t>JENNY ROSAURINA BAEZ MARTINEZ</t>
  </si>
  <si>
    <t>ENCARGADO DE DEPARTAMENTO</t>
  </si>
  <si>
    <t>JEFFRIE ORLANDO MARTINEZ ENCARNACION</t>
  </si>
  <si>
    <t>ANIRELYS RODRIGUEZ VARGAS</t>
  </si>
  <si>
    <t>ANGEL MERCEDES PADUA</t>
  </si>
  <si>
    <t>MARCELLE TEOGINIS ALFONSO FAMILIA</t>
  </si>
  <si>
    <t>ASESOR DE PLANIFICACION</t>
  </si>
  <si>
    <t>MAXWEL ARNAUD BAUTISTA</t>
  </si>
  <si>
    <t>ANDRES GILBERTO DE LA CRUZ HERNANDEZ</t>
  </si>
  <si>
    <t>ROCIO  VIDAL CARBALLO</t>
  </si>
  <si>
    <t>ENCUESTADOR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</si>
</sst>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6" fillId="2" borderId="15" xfId="0" applyFont="1" applyFill="1" applyBorder="1"/>
    <xf numFmtId="0" fontId="6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wrapText="1"/>
    </xf>
    <xf numFmtId="4" fontId="6" fillId="2" borderId="15" xfId="1" applyNumberFormat="1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4" fontId="6" fillId="5" borderId="15" xfId="1" applyNumberFormat="1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2" borderId="15" xfId="0" applyFont="1" applyFill="1" applyBorder="1"/>
    <xf numFmtId="0" fontId="0" fillId="0" borderId="0" xfId="0" applyAlignment="1">
      <alignment horizontal="center" vertical="center"/>
    </xf>
    <xf numFmtId="4" fontId="8" fillId="6" borderId="18" xfId="0" applyNumberFormat="1" applyFont="1" applyFill="1" applyBorder="1"/>
    <xf numFmtId="4" fontId="6" fillId="2" borderId="15" xfId="1" applyNumberFormat="1" applyFont="1" applyFill="1" applyBorder="1" applyAlignment="1">
      <alignment horizontal="center" wrapText="1"/>
    </xf>
    <xf numFmtId="4" fontId="6" fillId="4" borderId="15" xfId="1" applyNumberFormat="1" applyFont="1" applyFill="1" applyBorder="1" applyAlignment="1">
      <alignment horizontal="center" wrapText="1"/>
    </xf>
    <xf numFmtId="4" fontId="8" fillId="6" borderId="18" xfId="0" applyNumberFormat="1" applyFont="1" applyFill="1" applyBorder="1" applyAlignment="1">
      <alignment horizontal="center"/>
    </xf>
    <xf numFmtId="0" fontId="6" fillId="0" borderId="0" xfId="0" applyFont="1"/>
    <xf numFmtId="0" fontId="10" fillId="7" borderId="15" xfId="0" applyFont="1" applyFill="1" applyBorder="1" applyAlignment="1">
      <alignment wrapText="1"/>
    </xf>
    <xf numFmtId="39" fontId="5" fillId="2" borderId="15" xfId="1" applyNumberFormat="1" applyFont="1" applyFill="1" applyBorder="1" applyAlignment="1">
      <alignment wrapText="1"/>
    </xf>
    <xf numFmtId="39" fontId="6" fillId="2" borderId="15" xfId="1" applyNumberFormat="1" applyFont="1" applyFill="1" applyBorder="1" applyAlignment="1">
      <alignment wrapText="1"/>
    </xf>
    <xf numFmtId="0" fontId="6" fillId="2" borderId="23" xfId="0" applyFont="1" applyFill="1" applyBorder="1"/>
    <xf numFmtId="0" fontId="11" fillId="0" borderId="0" xfId="0" applyFont="1"/>
    <xf numFmtId="4" fontId="8" fillId="6" borderId="18" xfId="0" applyNumberFormat="1" applyFont="1" applyFill="1" applyBorder="1" applyAlignment="1">
      <alignment wrapText="1"/>
    </xf>
    <xf numFmtId="39" fontId="5" fillId="2" borderId="15" xfId="1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wrapText="1"/>
    </xf>
    <xf numFmtId="4" fontId="5" fillId="2" borderId="15" xfId="0" applyNumberFormat="1" applyFont="1" applyFill="1" applyBorder="1" applyAlignment="1">
      <alignment horizontal="center" wrapText="1"/>
    </xf>
    <xf numFmtId="43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4" fontId="5" fillId="2" borderId="15" xfId="0" applyNumberFormat="1" applyFont="1" applyFill="1" applyBorder="1" applyAlignment="1">
      <alignment wrapText="1"/>
    </xf>
    <xf numFmtId="4" fontId="8" fillId="6" borderId="15" xfId="0" applyNumberFormat="1" applyFont="1" applyFill="1" applyBorder="1"/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7" xfId="0" applyFont="1" applyBorder="1" applyAlignment="1">
      <alignment horizontal="center"/>
    </xf>
    <xf numFmtId="0" fontId="13" fillId="0" borderId="27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6" fillId="2" borderId="15" xfId="0" applyFont="1" applyFill="1" applyBorder="1" applyAlignment="1">
      <alignment horizontal="left" wrapText="1"/>
    </xf>
    <xf numFmtId="0" fontId="14" fillId="2" borderId="15" xfId="0" applyFont="1" applyFill="1" applyBorder="1"/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4" fontId="9" fillId="6" borderId="18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wrapText="1"/>
    </xf>
    <xf numFmtId="0" fontId="10" fillId="7" borderId="23" xfId="0" applyFont="1" applyFill="1" applyBorder="1" applyAlignment="1">
      <alignment wrapText="1"/>
    </xf>
    <xf numFmtId="39" fontId="5" fillId="2" borderId="23" xfId="1" applyNumberFormat="1" applyFont="1" applyFill="1" applyBorder="1" applyAlignment="1">
      <alignment wrapText="1"/>
    </xf>
    <xf numFmtId="39" fontId="5" fillId="2" borderId="23" xfId="1" applyNumberFormat="1" applyFont="1" applyFill="1" applyBorder="1" applyAlignment="1">
      <alignment horizontal="center" wrapText="1"/>
    </xf>
    <xf numFmtId="0" fontId="6" fillId="2" borderId="23" xfId="0" applyFont="1" applyFill="1" applyBorder="1" applyAlignment="1">
      <alignment wrapText="1"/>
    </xf>
    <xf numFmtId="0" fontId="0" fillId="0" borderId="27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right" wrapText="1"/>
    </xf>
    <xf numFmtId="0" fontId="8" fillId="2" borderId="17" xfId="0" applyFont="1" applyFill="1" applyBorder="1" applyAlignment="1">
      <alignment horizontal="right" wrapText="1"/>
    </xf>
    <xf numFmtId="0" fontId="13" fillId="0" borderId="28" xfId="0" applyFont="1" applyBorder="1" applyAlignment="1">
      <alignment horizontal="center"/>
    </xf>
    <xf numFmtId="0" fontId="8" fillId="6" borderId="24" xfId="0" applyFont="1" applyFill="1" applyBorder="1" applyAlignment="1">
      <alignment horizontal="right" wrapText="1"/>
    </xf>
    <xf numFmtId="0" fontId="8" fillId="6" borderId="25" xfId="0" applyFont="1" applyFill="1" applyBorder="1" applyAlignment="1">
      <alignment horizontal="right" wrapText="1"/>
    </xf>
    <xf numFmtId="0" fontId="8" fillId="6" borderId="26" xfId="0" applyFont="1" applyFill="1" applyBorder="1" applyAlignment="1">
      <alignment horizontal="right" wrapText="1"/>
    </xf>
    <xf numFmtId="0" fontId="8" fillId="6" borderId="15" xfId="0" applyFont="1" applyFill="1" applyBorder="1" applyAlignment="1">
      <alignment horizontal="right" wrapText="1"/>
    </xf>
    <xf numFmtId="0" fontId="8" fillId="6" borderId="8" xfId="0" applyFont="1" applyFill="1" applyBorder="1" applyAlignment="1">
      <alignment horizontal="right" wrapText="1"/>
    </xf>
    <xf numFmtId="0" fontId="8" fillId="6" borderId="16" xfId="0" applyFont="1" applyFill="1" applyBorder="1" applyAlignment="1">
      <alignment horizontal="right" wrapText="1"/>
    </xf>
    <xf numFmtId="0" fontId="8" fillId="6" borderId="17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246022</xdr:colOff>
      <xdr:row>1</xdr:row>
      <xdr:rowOff>47045</xdr:rowOff>
    </xdr:from>
    <xdr:to>
      <xdr:col>1</xdr:col>
      <xdr:colOff>1819689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2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84097</xdr:colOff>
      <xdr:row>0</xdr:row>
      <xdr:rowOff>85145</xdr:rowOff>
    </xdr:from>
    <xdr:to>
      <xdr:col>1</xdr:col>
      <xdr:colOff>2181225</xdr:colOff>
      <xdr:row>2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0</xdr:row>
      <xdr:rowOff>37521</xdr:rowOff>
    </xdr:from>
    <xdr:to>
      <xdr:col>2</xdr:col>
      <xdr:colOff>2076450</xdr:colOff>
      <xdr:row>3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mina\Downloads\Nominas%202023-2024.xlsx" TargetMode="External"/><Relationship Id="rId1" Type="http://schemas.openxmlformats.org/officeDocument/2006/relationships/externalLinkPath" Target="https://outlook.office.com/Users/Nomina/Downloads/Nominas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ina Fijos Oct - Dic  2023"/>
      <sheetName val="Nomina Fijos Ene 2024"/>
      <sheetName val="Nomina Vigilancia Oct- Dic 2023"/>
      <sheetName val="Nomina Vigilancia  2024"/>
      <sheetName val="Nomina Teleferico Linea II"/>
      <sheetName val="Nomina Temporales  Oct- Di 2023"/>
      <sheetName val="Nomima Temporal 2024"/>
      <sheetName val="Base de Datos"/>
      <sheetName val="Nominas 2023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dimension ref="A1:O66"/>
  <sheetViews>
    <sheetView tabSelected="1" workbookViewId="0">
      <selection activeCell="A6" sqref="A6"/>
    </sheetView>
  </sheetViews>
  <sheetFormatPr baseColWidth="10" defaultRowHeight="14.4"/>
  <cols>
    <col min="1" max="1" width="7.6640625" customWidth="1"/>
    <col min="2" max="2" width="46" customWidth="1"/>
    <col min="3" max="3" width="36.44140625" customWidth="1"/>
    <col min="4" max="4" width="23.6640625" customWidth="1"/>
    <col min="5" max="5" width="15.33203125" customWidth="1"/>
    <col min="6" max="6" width="15.88671875" customWidth="1"/>
    <col min="7" max="7" width="16.5546875" customWidth="1"/>
    <col min="9" max="9" width="19.88671875" customWidth="1"/>
    <col min="10" max="10" width="13.44140625" customWidth="1"/>
    <col min="11" max="11" width="14.5546875" customWidth="1"/>
    <col min="12" max="12" width="13.6640625" customWidth="1"/>
    <col min="13" max="13" width="14.5546875" customWidth="1"/>
    <col min="14" max="14" width="17.44140625" customWidth="1"/>
    <col min="15" max="15" width="16.6640625" customWidth="1"/>
  </cols>
  <sheetData>
    <row r="1" spans="1:15" ht="15" thickBot="1"/>
    <row r="2" spans="1:15" ht="15" thickBot="1">
      <c r="A2" s="1"/>
      <c r="B2" s="2"/>
      <c r="C2" s="89" t="s">
        <v>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1:15" ht="15" thickBot="1">
      <c r="A3" s="3"/>
      <c r="B3" s="4"/>
      <c r="C3" s="89" t="s">
        <v>259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5" ht="29.25" customHeight="1" thickBot="1">
      <c r="A4" s="5"/>
      <c r="B4" s="6"/>
      <c r="C4" s="89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</row>
    <row r="5" spans="1:15" s="23" customFormat="1" ht="27.6">
      <c r="A5" s="8" t="s">
        <v>1</v>
      </c>
      <c r="B5" s="9" t="s">
        <v>2</v>
      </c>
      <c r="C5" s="10" t="s">
        <v>3</v>
      </c>
      <c r="D5" s="10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11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3" t="s">
        <v>15</v>
      </c>
    </row>
    <row r="6" spans="1:15" ht="40.799999999999997">
      <c r="A6" s="14">
        <v>1</v>
      </c>
      <c r="B6" s="15" t="s">
        <v>16</v>
      </c>
      <c r="C6" s="16" t="s">
        <v>31</v>
      </c>
      <c r="D6" s="16" t="s">
        <v>17</v>
      </c>
      <c r="E6" s="16" t="s">
        <v>18</v>
      </c>
      <c r="F6" s="16" t="s">
        <v>19</v>
      </c>
      <c r="G6" s="17">
        <v>125000</v>
      </c>
      <c r="H6" s="25">
        <v>0</v>
      </c>
      <c r="I6" s="17">
        <v>125000</v>
      </c>
      <c r="J6" s="18">
        <v>3587.5</v>
      </c>
      <c r="K6" s="18">
        <v>17985.990000000002</v>
      </c>
      <c r="L6" s="18">
        <v>3800</v>
      </c>
      <c r="M6" s="18">
        <v>4485</v>
      </c>
      <c r="N6" s="18">
        <f>SUM(J6:M6)</f>
        <v>29858.49</v>
      </c>
      <c r="O6" s="18">
        <f>G6-N6</f>
        <v>95141.51</v>
      </c>
    </row>
    <row r="7" spans="1:15" ht="40.799999999999997">
      <c r="A7" s="14">
        <v>2</v>
      </c>
      <c r="B7" s="15" t="s">
        <v>20</v>
      </c>
      <c r="C7" s="19" t="s">
        <v>31</v>
      </c>
      <c r="D7" s="19" t="s">
        <v>21</v>
      </c>
      <c r="E7" s="19" t="s">
        <v>18</v>
      </c>
      <c r="F7" s="19" t="s">
        <v>22</v>
      </c>
      <c r="G7" s="20">
        <v>140000</v>
      </c>
      <c r="H7" s="25">
        <v>0</v>
      </c>
      <c r="I7" s="20">
        <v>140000</v>
      </c>
      <c r="J7" s="18">
        <f t="shared" ref="J7:J8" si="0">G7*0.0287</f>
        <v>4018</v>
      </c>
      <c r="K7" s="18">
        <v>21514.37</v>
      </c>
      <c r="L7" s="18">
        <v>4256</v>
      </c>
      <c r="M7" s="18">
        <v>3605</v>
      </c>
      <c r="N7" s="18">
        <f t="shared" ref="N7:N60" si="1">SUM(J7:M7)</f>
        <v>33393.369999999995</v>
      </c>
      <c r="O7" s="18">
        <f t="shared" ref="O7:O60" si="2">G7-N7</f>
        <v>106606.63</v>
      </c>
    </row>
    <row r="8" spans="1:15" ht="40.799999999999997">
      <c r="A8" s="14">
        <v>3</v>
      </c>
      <c r="B8" s="15" t="s">
        <v>23</v>
      </c>
      <c r="C8" s="16" t="s">
        <v>31</v>
      </c>
      <c r="D8" s="16" t="s">
        <v>24</v>
      </c>
      <c r="E8" s="16" t="s">
        <v>18</v>
      </c>
      <c r="F8" s="16" t="s">
        <v>19</v>
      </c>
      <c r="G8" s="17">
        <v>50000</v>
      </c>
      <c r="H8" s="25">
        <v>0</v>
      </c>
      <c r="I8" s="17">
        <v>50000</v>
      </c>
      <c r="J8" s="18">
        <f t="shared" si="0"/>
        <v>1435</v>
      </c>
      <c r="K8" s="18">
        <v>1651.48</v>
      </c>
      <c r="L8" s="18">
        <f t="shared" ref="L8" si="3">G8*0.0304</f>
        <v>1520</v>
      </c>
      <c r="M8" s="18">
        <v>11454.21</v>
      </c>
      <c r="N8" s="18">
        <f t="shared" si="1"/>
        <v>16060.689999999999</v>
      </c>
      <c r="O8" s="18">
        <f t="shared" si="2"/>
        <v>33939.31</v>
      </c>
    </row>
    <row r="9" spans="1:15" ht="40.799999999999997">
      <c r="A9" s="14">
        <v>4</v>
      </c>
      <c r="B9" s="22" t="s">
        <v>25</v>
      </c>
      <c r="C9" s="16" t="s">
        <v>31</v>
      </c>
      <c r="D9" s="16" t="s">
        <v>72</v>
      </c>
      <c r="E9" s="16" t="s">
        <v>18</v>
      </c>
      <c r="F9" s="16" t="s">
        <v>22</v>
      </c>
      <c r="G9" s="17">
        <v>15400</v>
      </c>
      <c r="H9" s="25">
        <v>0</v>
      </c>
      <c r="I9" s="17">
        <v>15400</v>
      </c>
      <c r="J9" s="18">
        <f t="shared" ref="J9:J10" si="4">G9*0.0287</f>
        <v>441.98</v>
      </c>
      <c r="K9" s="18">
        <v>0</v>
      </c>
      <c r="L9" s="18">
        <f t="shared" ref="L9:L13" si="5">G9*0.0304</f>
        <v>468.16</v>
      </c>
      <c r="M9" s="18">
        <v>25</v>
      </c>
      <c r="N9" s="18">
        <f t="shared" si="1"/>
        <v>935.1400000000001</v>
      </c>
      <c r="O9" s="18">
        <f t="shared" si="2"/>
        <v>14464.86</v>
      </c>
    </row>
    <row r="10" spans="1:15" ht="40.799999999999997">
      <c r="A10" s="14">
        <v>5</v>
      </c>
      <c r="B10" s="22" t="s">
        <v>26</v>
      </c>
      <c r="C10" s="19" t="s">
        <v>31</v>
      </c>
      <c r="D10" s="19" t="s">
        <v>27</v>
      </c>
      <c r="E10" s="19" t="s">
        <v>18</v>
      </c>
      <c r="F10" s="19" t="s">
        <v>19</v>
      </c>
      <c r="G10" s="20">
        <v>17600</v>
      </c>
      <c r="H10" s="25">
        <v>0</v>
      </c>
      <c r="I10" s="20">
        <v>17600</v>
      </c>
      <c r="J10" s="18">
        <f t="shared" si="4"/>
        <v>505.12</v>
      </c>
      <c r="K10" s="18">
        <v>0</v>
      </c>
      <c r="L10" s="18">
        <f t="shared" si="5"/>
        <v>535.04</v>
      </c>
      <c r="M10" s="18">
        <v>25</v>
      </c>
      <c r="N10" s="18">
        <f t="shared" si="1"/>
        <v>1065.1599999999999</v>
      </c>
      <c r="O10" s="18">
        <f t="shared" si="2"/>
        <v>16534.84</v>
      </c>
    </row>
    <row r="11" spans="1:15" ht="40.799999999999997">
      <c r="A11" s="14">
        <v>6</v>
      </c>
      <c r="B11" s="15" t="s">
        <v>28</v>
      </c>
      <c r="C11" s="19" t="s">
        <v>31</v>
      </c>
      <c r="D11" s="21" t="s">
        <v>29</v>
      </c>
      <c r="E11" s="16" t="s">
        <v>18</v>
      </c>
      <c r="F11" s="16" t="s">
        <v>22</v>
      </c>
      <c r="G11" s="17">
        <v>75000</v>
      </c>
      <c r="H11" s="25">
        <v>0</v>
      </c>
      <c r="I11" s="17">
        <v>75000</v>
      </c>
      <c r="J11" s="18">
        <v>2152.5</v>
      </c>
      <c r="K11" s="18">
        <v>6309.38</v>
      </c>
      <c r="L11" s="18">
        <f t="shared" si="5"/>
        <v>2280</v>
      </c>
      <c r="M11" s="18">
        <v>4485</v>
      </c>
      <c r="N11" s="18">
        <f t="shared" si="1"/>
        <v>15226.880000000001</v>
      </c>
      <c r="O11" s="18">
        <f t="shared" si="2"/>
        <v>59773.119999999995</v>
      </c>
    </row>
    <row r="12" spans="1:15" ht="40.799999999999997">
      <c r="A12" s="14">
        <v>7</v>
      </c>
      <c r="B12" s="15" t="s">
        <v>251</v>
      </c>
      <c r="C12" s="19" t="s">
        <v>31</v>
      </c>
      <c r="D12" s="21" t="s">
        <v>252</v>
      </c>
      <c r="E12" s="16" t="s">
        <v>18</v>
      </c>
      <c r="F12" s="16" t="s">
        <v>22</v>
      </c>
      <c r="G12" s="17">
        <v>97000</v>
      </c>
      <c r="H12" s="25">
        <v>0</v>
      </c>
      <c r="I12" s="17">
        <v>97000</v>
      </c>
      <c r="J12" s="18">
        <v>2783.9</v>
      </c>
      <c r="K12" s="18">
        <v>10724.63</v>
      </c>
      <c r="L12" s="18">
        <f t="shared" si="5"/>
        <v>2948.8</v>
      </c>
      <c r="M12" s="18">
        <v>2725.24</v>
      </c>
      <c r="N12" s="18">
        <f t="shared" si="1"/>
        <v>19182.57</v>
      </c>
      <c r="O12" s="18">
        <f t="shared" si="2"/>
        <v>77817.429999999993</v>
      </c>
    </row>
    <row r="13" spans="1:15" ht="40.799999999999997">
      <c r="A13" s="14">
        <v>8</v>
      </c>
      <c r="B13" s="15" t="s">
        <v>236</v>
      </c>
      <c r="C13" s="19" t="s">
        <v>31</v>
      </c>
      <c r="D13" s="21" t="s">
        <v>237</v>
      </c>
      <c r="E13" s="16" t="s">
        <v>18</v>
      </c>
      <c r="F13" s="16" t="s">
        <v>22</v>
      </c>
      <c r="G13" s="17">
        <v>30000</v>
      </c>
      <c r="H13" s="25">
        <v>0</v>
      </c>
      <c r="I13" s="17">
        <v>30000</v>
      </c>
      <c r="J13" s="18">
        <v>861</v>
      </c>
      <c r="K13" s="18">
        <v>0</v>
      </c>
      <c r="L13" s="18">
        <f t="shared" si="5"/>
        <v>912</v>
      </c>
      <c r="M13" s="18">
        <v>25</v>
      </c>
      <c r="N13" s="18">
        <f t="shared" si="1"/>
        <v>1798</v>
      </c>
      <c r="O13" s="18">
        <f t="shared" si="2"/>
        <v>28202</v>
      </c>
    </row>
    <row r="14" spans="1:15" ht="40.799999999999997">
      <c r="A14" s="14">
        <v>9</v>
      </c>
      <c r="B14" s="15" t="s">
        <v>30</v>
      </c>
      <c r="C14" s="16" t="s">
        <v>31</v>
      </c>
      <c r="D14" s="16" t="s">
        <v>32</v>
      </c>
      <c r="E14" s="16" t="s">
        <v>18</v>
      </c>
      <c r="F14" s="16" t="s">
        <v>33</v>
      </c>
      <c r="G14" s="17">
        <v>175000</v>
      </c>
      <c r="H14" s="25">
        <v>0</v>
      </c>
      <c r="I14" s="17">
        <v>175000</v>
      </c>
      <c r="J14" s="18">
        <f t="shared" ref="J14:J15" si="6">G14*0.0287</f>
        <v>5022.5</v>
      </c>
      <c r="K14" s="18">
        <v>29841.29</v>
      </c>
      <c r="L14" s="18">
        <v>4943.8</v>
      </c>
      <c r="M14" s="18">
        <v>3025</v>
      </c>
      <c r="N14" s="18">
        <f t="shared" si="1"/>
        <v>42832.590000000004</v>
      </c>
      <c r="O14" s="18">
        <f t="shared" si="2"/>
        <v>132167.41</v>
      </c>
    </row>
    <row r="15" spans="1:15" ht="40.799999999999997">
      <c r="A15" s="14">
        <v>10</v>
      </c>
      <c r="B15" s="22" t="s">
        <v>34</v>
      </c>
      <c r="C15" s="19" t="s">
        <v>31</v>
      </c>
      <c r="D15" s="19" t="s">
        <v>35</v>
      </c>
      <c r="E15" s="19" t="s">
        <v>18</v>
      </c>
      <c r="F15" s="19" t="s">
        <v>19</v>
      </c>
      <c r="G15" s="20">
        <v>111253</v>
      </c>
      <c r="H15" s="25">
        <v>0</v>
      </c>
      <c r="I15" s="20">
        <v>111253</v>
      </c>
      <c r="J15" s="18">
        <f t="shared" si="6"/>
        <v>3192.9611</v>
      </c>
      <c r="K15" s="18">
        <v>14752.36</v>
      </c>
      <c r="L15" s="18">
        <v>3382.09</v>
      </c>
      <c r="M15" s="18">
        <v>25</v>
      </c>
      <c r="N15" s="18">
        <f t="shared" si="1"/>
        <v>21352.411100000001</v>
      </c>
      <c r="O15" s="18">
        <f t="shared" si="2"/>
        <v>89900.588900000002</v>
      </c>
    </row>
    <row r="16" spans="1:15" ht="40.799999999999997">
      <c r="A16" s="14">
        <v>11</v>
      </c>
      <c r="B16" s="22" t="s">
        <v>36</v>
      </c>
      <c r="C16" s="16" t="s">
        <v>31</v>
      </c>
      <c r="D16" s="21" t="s">
        <v>37</v>
      </c>
      <c r="E16" s="16" t="s">
        <v>18</v>
      </c>
      <c r="F16" s="16" t="s">
        <v>22</v>
      </c>
      <c r="G16" s="17">
        <v>175000</v>
      </c>
      <c r="H16" s="25">
        <v>0</v>
      </c>
      <c r="I16" s="17">
        <v>175000</v>
      </c>
      <c r="J16" s="18">
        <v>5022.5</v>
      </c>
      <c r="K16" s="18">
        <v>29841.29</v>
      </c>
      <c r="L16" s="18">
        <v>4943.8</v>
      </c>
      <c r="M16" s="18">
        <v>8065</v>
      </c>
      <c r="N16" s="18">
        <f t="shared" si="1"/>
        <v>47872.590000000004</v>
      </c>
      <c r="O16" s="18">
        <f t="shared" si="2"/>
        <v>127127.41</v>
      </c>
    </row>
    <row r="17" spans="1:15" ht="40.799999999999997">
      <c r="A17" s="14">
        <v>12</v>
      </c>
      <c r="B17" s="22" t="s">
        <v>38</v>
      </c>
      <c r="C17" s="19" t="s">
        <v>31</v>
      </c>
      <c r="D17" s="19" t="s">
        <v>39</v>
      </c>
      <c r="E17" s="19" t="s">
        <v>18</v>
      </c>
      <c r="F17" s="19" t="s">
        <v>19</v>
      </c>
      <c r="G17" s="20">
        <v>80000</v>
      </c>
      <c r="H17" s="25">
        <v>0</v>
      </c>
      <c r="I17" s="20">
        <v>80000</v>
      </c>
      <c r="J17" s="18">
        <f t="shared" ref="J17:J25" si="7">G17*0.0287</f>
        <v>2296</v>
      </c>
      <c r="K17" s="18">
        <v>7400.87</v>
      </c>
      <c r="L17" s="18">
        <f t="shared" ref="L17:L18" si="8">G17*0.0304</f>
        <v>2432</v>
      </c>
      <c r="M17" s="18">
        <v>25</v>
      </c>
      <c r="N17" s="18">
        <f t="shared" si="1"/>
        <v>12153.869999999999</v>
      </c>
      <c r="O17" s="18">
        <f t="shared" si="2"/>
        <v>67846.13</v>
      </c>
    </row>
    <row r="18" spans="1:15" ht="40.799999999999997">
      <c r="A18" s="14">
        <v>13</v>
      </c>
      <c r="B18" s="15" t="s">
        <v>40</v>
      </c>
      <c r="C18" s="16" t="s">
        <v>31</v>
      </c>
      <c r="D18" s="16" t="s">
        <v>41</v>
      </c>
      <c r="E18" s="16" t="s">
        <v>18</v>
      </c>
      <c r="F18" s="16" t="s">
        <v>22</v>
      </c>
      <c r="G18" s="17">
        <v>75000</v>
      </c>
      <c r="H18" s="25" t="s">
        <v>42</v>
      </c>
      <c r="I18" s="17">
        <v>75000</v>
      </c>
      <c r="J18" s="18">
        <f t="shared" si="7"/>
        <v>2152.5</v>
      </c>
      <c r="K18" s="18">
        <v>6309.38</v>
      </c>
      <c r="L18" s="18">
        <f t="shared" si="8"/>
        <v>2280</v>
      </c>
      <c r="M18" s="18">
        <v>25</v>
      </c>
      <c r="N18" s="18">
        <f t="shared" si="1"/>
        <v>10766.880000000001</v>
      </c>
      <c r="O18" s="18">
        <f t="shared" si="2"/>
        <v>64233.119999999995</v>
      </c>
    </row>
    <row r="19" spans="1:15" ht="40.799999999999997">
      <c r="A19" s="14">
        <v>14</v>
      </c>
      <c r="B19" s="15" t="s">
        <v>43</v>
      </c>
      <c r="C19" s="16" t="s">
        <v>31</v>
      </c>
      <c r="D19" s="16" t="s">
        <v>44</v>
      </c>
      <c r="E19" s="16" t="s">
        <v>18</v>
      </c>
      <c r="F19" s="16" t="s">
        <v>22</v>
      </c>
      <c r="G19" s="17">
        <v>150000</v>
      </c>
      <c r="H19" s="25">
        <v>0</v>
      </c>
      <c r="I19" s="17">
        <v>150000</v>
      </c>
      <c r="J19" s="18">
        <f t="shared" si="7"/>
        <v>4305</v>
      </c>
      <c r="K19" s="18">
        <v>23866.62</v>
      </c>
      <c r="L19" s="18">
        <v>4560</v>
      </c>
      <c r="M19" s="18">
        <v>18695</v>
      </c>
      <c r="N19" s="18">
        <f t="shared" si="1"/>
        <v>51426.619999999995</v>
      </c>
      <c r="O19" s="18">
        <f t="shared" si="2"/>
        <v>98573.38</v>
      </c>
    </row>
    <row r="20" spans="1:15" ht="40.799999999999997">
      <c r="A20" s="14">
        <v>15</v>
      </c>
      <c r="B20" s="15" t="s">
        <v>234</v>
      </c>
      <c r="C20" s="16" t="s">
        <v>31</v>
      </c>
      <c r="D20" s="16" t="s">
        <v>202</v>
      </c>
      <c r="E20" s="16" t="s">
        <v>18</v>
      </c>
      <c r="F20" s="16" t="s">
        <v>19</v>
      </c>
      <c r="G20" s="17">
        <v>45000</v>
      </c>
      <c r="H20" s="25">
        <v>0</v>
      </c>
      <c r="I20" s="17">
        <v>45000</v>
      </c>
      <c r="J20" s="18">
        <f t="shared" si="7"/>
        <v>1291.5</v>
      </c>
      <c r="K20" s="18">
        <v>1148.33</v>
      </c>
      <c r="L20" s="18">
        <v>1368</v>
      </c>
      <c r="M20" s="18">
        <v>2525</v>
      </c>
      <c r="N20" s="18">
        <f t="shared" si="1"/>
        <v>6332.83</v>
      </c>
      <c r="O20" s="18">
        <f t="shared" si="2"/>
        <v>38667.17</v>
      </c>
    </row>
    <row r="21" spans="1:15" ht="40.799999999999997">
      <c r="A21" s="14">
        <v>16</v>
      </c>
      <c r="B21" s="15" t="s">
        <v>244</v>
      </c>
      <c r="C21" s="16" t="s">
        <v>31</v>
      </c>
      <c r="D21" s="16" t="s">
        <v>103</v>
      </c>
      <c r="E21" s="16" t="s">
        <v>18</v>
      </c>
      <c r="F21" s="16" t="s">
        <v>19</v>
      </c>
      <c r="G21" s="17">
        <v>140000</v>
      </c>
      <c r="H21" s="25">
        <v>0</v>
      </c>
      <c r="I21" s="17">
        <v>140000</v>
      </c>
      <c r="J21" s="18">
        <f t="shared" si="7"/>
        <v>4018</v>
      </c>
      <c r="K21" s="18">
        <v>21514.37</v>
      </c>
      <c r="L21" s="18">
        <v>4256</v>
      </c>
      <c r="M21" s="18">
        <v>2695</v>
      </c>
      <c r="N21" s="18">
        <f t="shared" si="1"/>
        <v>32483.37</v>
      </c>
      <c r="O21" s="18">
        <f t="shared" si="2"/>
        <v>107516.63</v>
      </c>
    </row>
    <row r="22" spans="1:15" ht="40.799999999999997">
      <c r="A22" s="14">
        <v>17</v>
      </c>
      <c r="B22" s="15" t="s">
        <v>45</v>
      </c>
      <c r="C22" s="19" t="s">
        <v>31</v>
      </c>
      <c r="D22" s="19" t="s">
        <v>46</v>
      </c>
      <c r="E22" s="19" t="s">
        <v>18</v>
      </c>
      <c r="F22" s="19" t="s">
        <v>19</v>
      </c>
      <c r="G22" s="20">
        <v>46000</v>
      </c>
      <c r="H22" s="25">
        <v>0</v>
      </c>
      <c r="I22" s="20">
        <v>46000</v>
      </c>
      <c r="J22" s="18">
        <f t="shared" si="7"/>
        <v>1320.2</v>
      </c>
      <c r="K22" s="18">
        <v>1086.94</v>
      </c>
      <c r="L22" s="18">
        <f t="shared" ref="L22:L23" si="9">G22*0.0304</f>
        <v>1398.4</v>
      </c>
      <c r="M22" s="18">
        <v>9419.7000000000007</v>
      </c>
      <c r="N22" s="18">
        <f t="shared" si="1"/>
        <v>13225.240000000002</v>
      </c>
      <c r="O22" s="18">
        <f t="shared" si="2"/>
        <v>32774.759999999995</v>
      </c>
    </row>
    <row r="23" spans="1:15" ht="40.799999999999997">
      <c r="A23" s="14">
        <v>18</v>
      </c>
      <c r="B23" s="15" t="s">
        <v>47</v>
      </c>
      <c r="C23" s="19" t="s">
        <v>31</v>
      </c>
      <c r="D23" s="19" t="s">
        <v>48</v>
      </c>
      <c r="E23" s="19" t="s">
        <v>18</v>
      </c>
      <c r="F23" s="19" t="s">
        <v>19</v>
      </c>
      <c r="G23" s="20">
        <v>143000</v>
      </c>
      <c r="H23" s="25">
        <v>0</v>
      </c>
      <c r="I23" s="20">
        <v>143000</v>
      </c>
      <c r="J23" s="18">
        <f t="shared" si="7"/>
        <v>4104.1000000000004</v>
      </c>
      <c r="K23" s="18">
        <v>22220.04</v>
      </c>
      <c r="L23" s="18">
        <f t="shared" si="9"/>
        <v>4347.2</v>
      </c>
      <c r="M23" s="18">
        <v>25</v>
      </c>
      <c r="N23" s="18">
        <f t="shared" si="1"/>
        <v>30696.34</v>
      </c>
      <c r="O23" s="18">
        <f t="shared" si="2"/>
        <v>112303.66</v>
      </c>
    </row>
    <row r="24" spans="1:15" ht="40.799999999999997">
      <c r="A24" s="14">
        <v>19</v>
      </c>
      <c r="B24" s="22" t="s">
        <v>49</v>
      </c>
      <c r="C24" s="16" t="s">
        <v>31</v>
      </c>
      <c r="D24" s="16" t="s">
        <v>50</v>
      </c>
      <c r="E24" s="16" t="s">
        <v>18</v>
      </c>
      <c r="F24" s="16" t="s">
        <v>19</v>
      </c>
      <c r="G24" s="17">
        <v>44500</v>
      </c>
      <c r="H24" s="25">
        <v>0</v>
      </c>
      <c r="I24" s="17">
        <v>44500</v>
      </c>
      <c r="J24" s="18">
        <f t="shared" si="7"/>
        <v>1277.1500000000001</v>
      </c>
      <c r="K24" s="18">
        <v>1077.76</v>
      </c>
      <c r="L24" s="18">
        <v>1352.8</v>
      </c>
      <c r="M24" s="18">
        <v>25</v>
      </c>
      <c r="N24" s="18">
        <f t="shared" si="1"/>
        <v>3732.71</v>
      </c>
      <c r="O24" s="18">
        <f t="shared" si="2"/>
        <v>40767.29</v>
      </c>
    </row>
    <row r="25" spans="1:15" ht="40.799999999999997">
      <c r="A25" s="14">
        <v>20</v>
      </c>
      <c r="B25" s="15" t="s">
        <v>51</v>
      </c>
      <c r="C25" s="16" t="s">
        <v>31</v>
      </c>
      <c r="D25" s="16" t="s">
        <v>52</v>
      </c>
      <c r="E25" s="16" t="s">
        <v>18</v>
      </c>
      <c r="F25" s="16" t="s">
        <v>19</v>
      </c>
      <c r="G25" s="17">
        <v>68000</v>
      </c>
      <c r="H25" s="25">
        <v>0</v>
      </c>
      <c r="I25" s="17">
        <v>68000</v>
      </c>
      <c r="J25" s="18">
        <f t="shared" si="7"/>
        <v>1951.6</v>
      </c>
      <c r="K25" s="18">
        <v>4992.12</v>
      </c>
      <c r="L25" s="18">
        <f t="shared" ref="L25" si="10">G25*0.0304</f>
        <v>2067.1999999999998</v>
      </c>
      <c r="M25" s="18">
        <v>25</v>
      </c>
      <c r="N25" s="18">
        <f t="shared" si="1"/>
        <v>9035.9199999999983</v>
      </c>
      <c r="O25" s="18">
        <f t="shared" si="2"/>
        <v>58964.08</v>
      </c>
    </row>
    <row r="26" spans="1:15" ht="40.799999999999997">
      <c r="A26" s="14">
        <v>21</v>
      </c>
      <c r="B26" s="15" t="s">
        <v>53</v>
      </c>
      <c r="C26" s="21" t="s">
        <v>31</v>
      </c>
      <c r="D26" s="16" t="s">
        <v>44</v>
      </c>
      <c r="E26" s="16" t="s">
        <v>18</v>
      </c>
      <c r="F26" s="16" t="s">
        <v>22</v>
      </c>
      <c r="G26" s="17">
        <v>130000</v>
      </c>
      <c r="H26" s="25">
        <v>0</v>
      </c>
      <c r="I26" s="17">
        <v>130000</v>
      </c>
      <c r="J26" s="18">
        <f>G26*0.0287</f>
        <v>3731</v>
      </c>
      <c r="K26" s="18">
        <v>19162.12</v>
      </c>
      <c r="L26" s="18">
        <f>G26*0.0304</f>
        <v>3952</v>
      </c>
      <c r="M26" s="18">
        <v>3605</v>
      </c>
      <c r="N26" s="18">
        <f t="shared" si="1"/>
        <v>30450.12</v>
      </c>
      <c r="O26" s="18">
        <f t="shared" si="2"/>
        <v>99549.88</v>
      </c>
    </row>
    <row r="27" spans="1:15" ht="40.799999999999997">
      <c r="A27" s="14">
        <v>22</v>
      </c>
      <c r="B27" s="22" t="s">
        <v>54</v>
      </c>
      <c r="C27" s="16" t="s">
        <v>31</v>
      </c>
      <c r="D27" s="16" t="s">
        <v>55</v>
      </c>
      <c r="E27" s="16" t="s">
        <v>18</v>
      </c>
      <c r="F27" s="16" t="s">
        <v>22</v>
      </c>
      <c r="G27" s="17">
        <v>75000</v>
      </c>
      <c r="H27" s="25">
        <v>0</v>
      </c>
      <c r="I27" s="17">
        <v>75000</v>
      </c>
      <c r="J27" s="18">
        <f t="shared" ref="J27:J28" si="11">G27*0.0287</f>
        <v>2152.5</v>
      </c>
      <c r="K27" s="18">
        <v>6039.35</v>
      </c>
      <c r="L27" s="18">
        <f t="shared" ref="L27:L28" si="12">G27*0.0304</f>
        <v>2280</v>
      </c>
      <c r="M27" s="18">
        <v>1375.12</v>
      </c>
      <c r="N27" s="18">
        <f t="shared" si="1"/>
        <v>11846.970000000001</v>
      </c>
      <c r="O27" s="18">
        <f t="shared" si="2"/>
        <v>63153.03</v>
      </c>
    </row>
    <row r="28" spans="1:15" ht="40.799999999999997">
      <c r="A28" s="14">
        <v>23</v>
      </c>
      <c r="B28" s="22" t="s">
        <v>238</v>
      </c>
      <c r="C28" s="16" t="s">
        <v>31</v>
      </c>
      <c r="D28" s="16" t="s">
        <v>103</v>
      </c>
      <c r="E28" s="16" t="s">
        <v>18</v>
      </c>
      <c r="F28" s="16" t="s">
        <v>22</v>
      </c>
      <c r="G28" s="17">
        <v>100000</v>
      </c>
      <c r="H28" s="25">
        <v>0</v>
      </c>
      <c r="I28" s="17">
        <v>100000</v>
      </c>
      <c r="J28" s="18">
        <f t="shared" si="11"/>
        <v>2870</v>
      </c>
      <c r="K28" s="18">
        <v>12105.37</v>
      </c>
      <c r="L28" s="18">
        <f t="shared" si="12"/>
        <v>3040</v>
      </c>
      <c r="M28" s="18">
        <v>9733.4</v>
      </c>
      <c r="N28" s="18">
        <f t="shared" si="1"/>
        <v>27748.770000000004</v>
      </c>
      <c r="O28" s="18">
        <f t="shared" si="2"/>
        <v>72251.23</v>
      </c>
    </row>
    <row r="29" spans="1:15" ht="40.799999999999997">
      <c r="A29" s="14">
        <v>24</v>
      </c>
      <c r="B29" s="22" t="s">
        <v>56</v>
      </c>
      <c r="C29" s="16" t="s">
        <v>31</v>
      </c>
      <c r="D29" s="16" t="s">
        <v>57</v>
      </c>
      <c r="E29" s="16" t="s">
        <v>18</v>
      </c>
      <c r="F29" s="16" t="s">
        <v>19</v>
      </c>
      <c r="G29" s="17">
        <v>80000</v>
      </c>
      <c r="H29" s="25">
        <v>0</v>
      </c>
      <c r="I29" s="17">
        <v>80000</v>
      </c>
      <c r="J29" s="18">
        <v>2296</v>
      </c>
      <c r="K29" s="18">
        <v>7400.87</v>
      </c>
      <c r="L29" s="18">
        <v>2432</v>
      </c>
      <c r="M29" s="18">
        <v>7190.77</v>
      </c>
      <c r="N29" s="18">
        <f t="shared" si="1"/>
        <v>19319.64</v>
      </c>
      <c r="O29" s="18">
        <f t="shared" si="2"/>
        <v>60680.36</v>
      </c>
    </row>
    <row r="30" spans="1:15" ht="40.799999999999997">
      <c r="A30" s="14">
        <v>25</v>
      </c>
      <c r="B30" s="22" t="s">
        <v>58</v>
      </c>
      <c r="C30" s="19" t="s">
        <v>31</v>
      </c>
      <c r="D30" s="19" t="s">
        <v>59</v>
      </c>
      <c r="E30" s="19" t="s">
        <v>18</v>
      </c>
      <c r="F30" s="19" t="s">
        <v>22</v>
      </c>
      <c r="G30" s="20">
        <v>50000</v>
      </c>
      <c r="H30" s="25">
        <v>0</v>
      </c>
      <c r="I30" s="20">
        <v>50000</v>
      </c>
      <c r="J30" s="18">
        <f t="shared" ref="J30" si="13">G30*0.0287</f>
        <v>1435</v>
      </c>
      <c r="K30" s="18">
        <v>1854</v>
      </c>
      <c r="L30" s="18">
        <f t="shared" ref="L30" si="14">G30*0.0304</f>
        <v>1520</v>
      </c>
      <c r="M30" s="18">
        <v>25</v>
      </c>
      <c r="N30" s="18">
        <f t="shared" si="1"/>
        <v>4834</v>
      </c>
      <c r="O30" s="18">
        <f t="shared" si="2"/>
        <v>45166</v>
      </c>
    </row>
    <row r="31" spans="1:15" ht="40.799999999999997">
      <c r="A31" s="14">
        <v>26</v>
      </c>
      <c r="B31" s="15" t="s">
        <v>60</v>
      </c>
      <c r="C31" s="19" t="s">
        <v>31</v>
      </c>
      <c r="D31" s="19" t="s">
        <v>17</v>
      </c>
      <c r="E31" s="19" t="s">
        <v>18</v>
      </c>
      <c r="F31" s="19" t="s">
        <v>22</v>
      </c>
      <c r="G31" s="20">
        <v>175000</v>
      </c>
      <c r="H31" s="25">
        <v>0</v>
      </c>
      <c r="I31" s="20">
        <v>175000</v>
      </c>
      <c r="J31" s="18">
        <v>5022.5</v>
      </c>
      <c r="K31" s="18">
        <v>29841.29</v>
      </c>
      <c r="L31" s="18">
        <v>4943.8</v>
      </c>
      <c r="M31" s="18">
        <v>25</v>
      </c>
      <c r="N31" s="18">
        <f t="shared" si="1"/>
        <v>39832.590000000004</v>
      </c>
      <c r="O31" s="18">
        <f t="shared" si="2"/>
        <v>135167.41</v>
      </c>
    </row>
    <row r="32" spans="1:15" ht="40.799999999999997">
      <c r="A32" s="14">
        <v>27</v>
      </c>
      <c r="B32" s="22" t="s">
        <v>245</v>
      </c>
      <c r="C32" s="16" t="s">
        <v>31</v>
      </c>
      <c r="D32" s="16" t="s">
        <v>90</v>
      </c>
      <c r="E32" s="16" t="s">
        <v>18</v>
      </c>
      <c r="F32" s="16" t="s">
        <v>22</v>
      </c>
      <c r="G32" s="17">
        <v>20000</v>
      </c>
      <c r="H32" s="25">
        <v>0</v>
      </c>
      <c r="I32" s="17">
        <v>20000</v>
      </c>
      <c r="J32" s="18">
        <v>574</v>
      </c>
      <c r="K32" s="18">
        <v>0</v>
      </c>
      <c r="L32" s="18">
        <v>608</v>
      </c>
      <c r="M32" s="18">
        <v>25</v>
      </c>
      <c r="N32" s="18">
        <f t="shared" si="1"/>
        <v>1207</v>
      </c>
      <c r="O32" s="18">
        <f t="shared" si="2"/>
        <v>18793</v>
      </c>
    </row>
    <row r="33" spans="1:15" ht="40.799999999999997">
      <c r="A33" s="14">
        <v>28</v>
      </c>
      <c r="B33" s="22" t="s">
        <v>61</v>
      </c>
      <c r="C33" s="16" t="s">
        <v>31</v>
      </c>
      <c r="D33" s="16" t="s">
        <v>62</v>
      </c>
      <c r="E33" s="16" t="s">
        <v>18</v>
      </c>
      <c r="F33" s="16" t="s">
        <v>22</v>
      </c>
      <c r="G33" s="17">
        <v>22000</v>
      </c>
      <c r="H33" s="25">
        <v>0</v>
      </c>
      <c r="I33" s="17">
        <v>22000</v>
      </c>
      <c r="J33" s="18">
        <v>631.4</v>
      </c>
      <c r="K33" s="18">
        <v>0</v>
      </c>
      <c r="L33" s="18">
        <v>668.8</v>
      </c>
      <c r="M33" s="18">
        <v>5057.08</v>
      </c>
      <c r="N33" s="18">
        <f t="shared" si="1"/>
        <v>6357.28</v>
      </c>
      <c r="O33" s="18">
        <f t="shared" si="2"/>
        <v>15642.720000000001</v>
      </c>
    </row>
    <row r="34" spans="1:15" ht="40.799999999999997">
      <c r="A34" s="14">
        <v>29</v>
      </c>
      <c r="B34" s="22" t="s">
        <v>63</v>
      </c>
      <c r="C34" s="16" t="s">
        <v>31</v>
      </c>
      <c r="D34" s="16" t="s">
        <v>57</v>
      </c>
      <c r="E34" s="16" t="s">
        <v>18</v>
      </c>
      <c r="F34" s="16" t="s">
        <v>22</v>
      </c>
      <c r="G34" s="17">
        <v>40000</v>
      </c>
      <c r="H34" s="25">
        <v>0</v>
      </c>
      <c r="I34" s="17">
        <v>40000</v>
      </c>
      <c r="J34" s="18">
        <f>G34*0.0287</f>
        <v>1148</v>
      </c>
      <c r="K34" s="18">
        <v>442.65</v>
      </c>
      <c r="L34" s="18">
        <f>G34*0.0304</f>
        <v>1216</v>
      </c>
      <c r="M34" s="18">
        <v>25</v>
      </c>
      <c r="N34" s="18">
        <f t="shared" si="1"/>
        <v>2831.65</v>
      </c>
      <c r="O34" s="18">
        <f t="shared" si="2"/>
        <v>37168.35</v>
      </c>
    </row>
    <row r="35" spans="1:15" ht="40.799999999999997">
      <c r="A35" s="14">
        <v>30</v>
      </c>
      <c r="B35" s="15" t="s">
        <v>64</v>
      </c>
      <c r="C35" s="19" t="s">
        <v>31</v>
      </c>
      <c r="D35" s="19" t="s">
        <v>65</v>
      </c>
      <c r="E35" s="19" t="s">
        <v>18</v>
      </c>
      <c r="F35" s="19" t="s">
        <v>22</v>
      </c>
      <c r="G35" s="20">
        <v>120000</v>
      </c>
      <c r="H35" s="25">
        <v>0</v>
      </c>
      <c r="I35" s="20">
        <v>120000</v>
      </c>
      <c r="J35" s="18">
        <f t="shared" ref="J35:J38" si="15">G35*0.0287</f>
        <v>3444</v>
      </c>
      <c r="K35" s="18">
        <v>16809.87</v>
      </c>
      <c r="L35" s="18">
        <f t="shared" ref="L35:L38" si="16">G35*0.0304</f>
        <v>3648</v>
      </c>
      <c r="M35" s="18">
        <v>25</v>
      </c>
      <c r="N35" s="18">
        <f t="shared" si="1"/>
        <v>23926.87</v>
      </c>
      <c r="O35" s="18">
        <f t="shared" si="2"/>
        <v>96073.13</v>
      </c>
    </row>
    <row r="36" spans="1:15" ht="40.799999999999997">
      <c r="A36" s="14">
        <v>31</v>
      </c>
      <c r="B36" s="22" t="s">
        <v>66</v>
      </c>
      <c r="C36" s="16" t="s">
        <v>31</v>
      </c>
      <c r="D36" s="16" t="s">
        <v>27</v>
      </c>
      <c r="E36" s="16" t="s">
        <v>18</v>
      </c>
      <c r="F36" s="16" t="s">
        <v>19</v>
      </c>
      <c r="G36" s="17">
        <v>24675</v>
      </c>
      <c r="H36" s="25">
        <v>0</v>
      </c>
      <c r="I36" s="17">
        <v>24675</v>
      </c>
      <c r="J36" s="18">
        <f t="shared" si="15"/>
        <v>708.17250000000001</v>
      </c>
      <c r="K36" s="18">
        <v>0</v>
      </c>
      <c r="L36" s="18">
        <f t="shared" si="16"/>
        <v>750.12</v>
      </c>
      <c r="M36" s="18">
        <v>4025</v>
      </c>
      <c r="N36" s="18">
        <f t="shared" si="1"/>
        <v>5483.2924999999996</v>
      </c>
      <c r="O36" s="18">
        <f t="shared" si="2"/>
        <v>19191.7075</v>
      </c>
    </row>
    <row r="37" spans="1:15" ht="40.799999999999997">
      <c r="A37" s="14">
        <v>32</v>
      </c>
      <c r="B37" s="22" t="s">
        <v>239</v>
      </c>
      <c r="C37" s="16" t="s">
        <v>31</v>
      </c>
      <c r="D37" s="16" t="s">
        <v>240</v>
      </c>
      <c r="E37" s="16" t="s">
        <v>18</v>
      </c>
      <c r="F37" s="16" t="s">
        <v>19</v>
      </c>
      <c r="G37" s="17">
        <v>80000</v>
      </c>
      <c r="H37" s="25">
        <v>0</v>
      </c>
      <c r="I37" s="17">
        <v>80000</v>
      </c>
      <c r="J37" s="18">
        <f t="shared" si="15"/>
        <v>2296</v>
      </c>
      <c r="K37" s="18">
        <v>7400.87</v>
      </c>
      <c r="L37" s="18">
        <f t="shared" si="16"/>
        <v>2432</v>
      </c>
      <c r="M37" s="18">
        <v>7470</v>
      </c>
      <c r="N37" s="18">
        <v>19598.87</v>
      </c>
      <c r="O37" s="18">
        <f t="shared" si="2"/>
        <v>60401.130000000005</v>
      </c>
    </row>
    <row r="38" spans="1:15" ht="40.799999999999997">
      <c r="A38" s="14">
        <v>33</v>
      </c>
      <c r="B38" s="22" t="s">
        <v>67</v>
      </c>
      <c r="C38" s="16" t="s">
        <v>31</v>
      </c>
      <c r="D38" s="16" t="s">
        <v>68</v>
      </c>
      <c r="E38" s="16" t="s">
        <v>18</v>
      </c>
      <c r="F38" s="16" t="s">
        <v>22</v>
      </c>
      <c r="G38" s="17">
        <v>60000</v>
      </c>
      <c r="H38" s="25">
        <v>0</v>
      </c>
      <c r="I38" s="17">
        <v>60000</v>
      </c>
      <c r="J38" s="18">
        <f t="shared" si="15"/>
        <v>1722</v>
      </c>
      <c r="K38" s="18">
        <v>3486.68</v>
      </c>
      <c r="L38" s="18">
        <f t="shared" si="16"/>
        <v>1824</v>
      </c>
      <c r="M38" s="18">
        <v>1025</v>
      </c>
      <c r="N38" s="18">
        <f t="shared" si="1"/>
        <v>8057.68</v>
      </c>
      <c r="O38" s="18">
        <f t="shared" si="2"/>
        <v>51942.32</v>
      </c>
    </row>
    <row r="39" spans="1:15" ht="40.799999999999997">
      <c r="A39" s="14">
        <v>34</v>
      </c>
      <c r="B39" s="22" t="s">
        <v>246</v>
      </c>
      <c r="C39" s="19" t="s">
        <v>31</v>
      </c>
      <c r="D39" s="19" t="s">
        <v>247</v>
      </c>
      <c r="E39" s="19" t="s">
        <v>18</v>
      </c>
      <c r="F39" s="19" t="s">
        <v>19</v>
      </c>
      <c r="G39" s="20">
        <v>125000</v>
      </c>
      <c r="H39" s="25">
        <v>0</v>
      </c>
      <c r="I39" s="20">
        <v>125000</v>
      </c>
      <c r="J39" s="18">
        <v>3587.5</v>
      </c>
      <c r="K39" s="18">
        <v>17985.990000000002</v>
      </c>
      <c r="L39" s="18">
        <v>3800</v>
      </c>
      <c r="M39" s="18">
        <v>4815</v>
      </c>
      <c r="N39" s="18">
        <f t="shared" si="1"/>
        <v>30188.49</v>
      </c>
      <c r="O39" s="18">
        <f t="shared" si="2"/>
        <v>94811.51</v>
      </c>
    </row>
    <row r="40" spans="1:15" ht="40.799999999999997">
      <c r="A40" s="14">
        <v>35</v>
      </c>
      <c r="B40" s="22" t="s">
        <v>69</v>
      </c>
      <c r="C40" s="16" t="s">
        <v>31</v>
      </c>
      <c r="D40" s="16" t="s">
        <v>70</v>
      </c>
      <c r="E40" s="16" t="s">
        <v>18</v>
      </c>
      <c r="F40" s="16" t="s">
        <v>22</v>
      </c>
      <c r="G40" s="17">
        <v>60000</v>
      </c>
      <c r="H40" s="25">
        <v>0</v>
      </c>
      <c r="I40" s="17">
        <v>60000</v>
      </c>
      <c r="J40" s="18">
        <f t="shared" ref="J40:J44" si="17">G40*0.0287</f>
        <v>1722</v>
      </c>
      <c r="K40" s="18">
        <v>3486.68</v>
      </c>
      <c r="L40" s="18">
        <f t="shared" ref="L40:L44" si="18">G40*0.0304</f>
        <v>1824</v>
      </c>
      <c r="M40" s="18">
        <v>25</v>
      </c>
      <c r="N40" s="18">
        <f t="shared" si="1"/>
        <v>7057.68</v>
      </c>
      <c r="O40" s="18">
        <f t="shared" si="2"/>
        <v>52942.32</v>
      </c>
    </row>
    <row r="41" spans="1:15" ht="40.799999999999997">
      <c r="A41" s="14">
        <v>36</v>
      </c>
      <c r="B41" s="22" t="s">
        <v>71</v>
      </c>
      <c r="C41" s="19" t="s">
        <v>31</v>
      </c>
      <c r="D41" s="19" t="s">
        <v>72</v>
      </c>
      <c r="E41" s="19" t="s">
        <v>18</v>
      </c>
      <c r="F41" s="19" t="s">
        <v>19</v>
      </c>
      <c r="G41" s="20">
        <v>15400</v>
      </c>
      <c r="H41" s="25">
        <v>0</v>
      </c>
      <c r="I41" s="20">
        <v>15400</v>
      </c>
      <c r="J41" s="18">
        <f t="shared" si="17"/>
        <v>441.98</v>
      </c>
      <c r="K41" s="18">
        <v>0</v>
      </c>
      <c r="L41" s="18">
        <f t="shared" si="18"/>
        <v>468.16</v>
      </c>
      <c r="M41" s="18">
        <v>3962.03</v>
      </c>
      <c r="N41" s="18">
        <f t="shared" si="1"/>
        <v>4872.17</v>
      </c>
      <c r="O41" s="18">
        <f t="shared" si="2"/>
        <v>10527.83</v>
      </c>
    </row>
    <row r="42" spans="1:15" ht="40.799999999999997">
      <c r="A42" s="14">
        <v>37</v>
      </c>
      <c r="B42" s="22" t="s">
        <v>260</v>
      </c>
      <c r="C42" s="19" t="s">
        <v>31</v>
      </c>
      <c r="D42" s="19" t="s">
        <v>29</v>
      </c>
      <c r="E42" s="19" t="s">
        <v>18</v>
      </c>
      <c r="F42" s="19" t="s">
        <v>19</v>
      </c>
      <c r="G42" s="20">
        <v>90000</v>
      </c>
      <c r="H42" s="25">
        <v>0</v>
      </c>
      <c r="I42" s="20">
        <v>90000</v>
      </c>
      <c r="J42" s="18">
        <f t="shared" si="17"/>
        <v>2583</v>
      </c>
      <c r="K42" s="18">
        <v>9753.1200000000008</v>
      </c>
      <c r="L42" s="18">
        <f t="shared" si="18"/>
        <v>2736</v>
      </c>
      <c r="M42" s="18">
        <v>25</v>
      </c>
      <c r="N42" s="18">
        <f t="shared" si="1"/>
        <v>15097.12</v>
      </c>
      <c r="O42" s="18">
        <f t="shared" si="2"/>
        <v>74902.880000000005</v>
      </c>
    </row>
    <row r="43" spans="1:15" ht="40.799999999999997">
      <c r="A43" s="14">
        <v>38</v>
      </c>
      <c r="B43" s="22" t="s">
        <v>248</v>
      </c>
      <c r="C43" s="19" t="s">
        <v>31</v>
      </c>
      <c r="D43" s="19" t="s">
        <v>62</v>
      </c>
      <c r="E43" s="19" t="s">
        <v>18</v>
      </c>
      <c r="F43" s="19" t="s">
        <v>22</v>
      </c>
      <c r="G43" s="20">
        <v>18700</v>
      </c>
      <c r="H43" s="25">
        <v>0</v>
      </c>
      <c r="I43" s="20">
        <v>18700</v>
      </c>
      <c r="J43" s="18">
        <v>536.69000000000005</v>
      </c>
      <c r="K43" s="18">
        <v>0</v>
      </c>
      <c r="L43" s="18">
        <v>568.48</v>
      </c>
      <c r="M43" s="18">
        <v>25</v>
      </c>
      <c r="N43" s="18">
        <f t="shared" si="1"/>
        <v>1130.17</v>
      </c>
      <c r="O43" s="18">
        <f t="shared" si="2"/>
        <v>17569.830000000002</v>
      </c>
    </row>
    <row r="44" spans="1:15" ht="40.799999999999997">
      <c r="A44" s="14">
        <v>39</v>
      </c>
      <c r="B44" s="15" t="s">
        <v>73</v>
      </c>
      <c r="C44" s="16" t="s">
        <v>31</v>
      </c>
      <c r="D44" s="16" t="s">
        <v>232</v>
      </c>
      <c r="E44" s="16" t="s">
        <v>18</v>
      </c>
      <c r="F44" s="16" t="s">
        <v>19</v>
      </c>
      <c r="G44" s="17">
        <v>65000</v>
      </c>
      <c r="H44" s="25">
        <v>0</v>
      </c>
      <c r="I44" s="17">
        <v>65000</v>
      </c>
      <c r="J44" s="18">
        <f t="shared" si="17"/>
        <v>1865.5</v>
      </c>
      <c r="K44" s="18">
        <v>4427.58</v>
      </c>
      <c r="L44" s="18">
        <f t="shared" si="18"/>
        <v>1976</v>
      </c>
      <c r="M44" s="18">
        <v>25</v>
      </c>
      <c r="N44" s="18">
        <f t="shared" si="1"/>
        <v>8294.08</v>
      </c>
      <c r="O44" s="18">
        <f t="shared" si="2"/>
        <v>56705.919999999998</v>
      </c>
    </row>
    <row r="45" spans="1:15" ht="40.799999999999997">
      <c r="A45" s="14">
        <v>40</v>
      </c>
      <c r="B45" s="15" t="s">
        <v>74</v>
      </c>
      <c r="C45" s="16" t="s">
        <v>31</v>
      </c>
      <c r="D45" s="16" t="s">
        <v>27</v>
      </c>
      <c r="E45" s="16" t="s">
        <v>18</v>
      </c>
      <c r="F45" s="16" t="s">
        <v>75</v>
      </c>
      <c r="G45" s="17">
        <v>24675</v>
      </c>
      <c r="H45" s="25">
        <v>0</v>
      </c>
      <c r="I45" s="17">
        <v>24675</v>
      </c>
      <c r="J45" s="18">
        <f>G45*0.0287</f>
        <v>708.17250000000001</v>
      </c>
      <c r="K45" s="18">
        <v>0</v>
      </c>
      <c r="L45" s="18">
        <f>G45*0.0304</f>
        <v>750.12</v>
      </c>
      <c r="M45" s="18">
        <v>25</v>
      </c>
      <c r="N45" s="18">
        <f t="shared" si="1"/>
        <v>1483.2925</v>
      </c>
      <c r="O45" s="18">
        <f t="shared" si="2"/>
        <v>23191.7075</v>
      </c>
    </row>
    <row r="46" spans="1:15" ht="40.799999999999997">
      <c r="A46" s="14">
        <v>41</v>
      </c>
      <c r="B46" s="22" t="s">
        <v>235</v>
      </c>
      <c r="C46" s="19" t="s">
        <v>31</v>
      </c>
      <c r="D46" s="19" t="s">
        <v>196</v>
      </c>
      <c r="E46" s="19" t="s">
        <v>18</v>
      </c>
      <c r="F46" s="19" t="s">
        <v>22</v>
      </c>
      <c r="G46" s="20">
        <v>245000</v>
      </c>
      <c r="H46" s="25">
        <v>0</v>
      </c>
      <c r="I46" s="20">
        <v>245000</v>
      </c>
      <c r="J46" s="18">
        <f t="shared" ref="J46:J48" si="19">G46*0.0287</f>
        <v>7031.5</v>
      </c>
      <c r="K46" s="18">
        <v>46839.040000000001</v>
      </c>
      <c r="L46" s="18">
        <v>4943.8</v>
      </c>
      <c r="M46" s="18">
        <v>5755</v>
      </c>
      <c r="N46" s="18">
        <f t="shared" si="1"/>
        <v>64569.340000000004</v>
      </c>
      <c r="O46" s="18">
        <f t="shared" si="2"/>
        <v>180430.66</v>
      </c>
    </row>
    <row r="47" spans="1:15" ht="40.799999999999997">
      <c r="A47" s="14">
        <v>42</v>
      </c>
      <c r="B47" s="15" t="s">
        <v>76</v>
      </c>
      <c r="C47" s="16" t="s">
        <v>31</v>
      </c>
      <c r="D47" s="16" t="s">
        <v>77</v>
      </c>
      <c r="E47" s="16" t="s">
        <v>18</v>
      </c>
      <c r="F47" s="16" t="s">
        <v>19</v>
      </c>
      <c r="G47" s="17">
        <v>37000</v>
      </c>
      <c r="H47" s="25">
        <v>0</v>
      </c>
      <c r="I47" s="17">
        <v>37000</v>
      </c>
      <c r="J47" s="18">
        <f t="shared" si="19"/>
        <v>1061.9000000000001</v>
      </c>
      <c r="K47" s="18">
        <v>19.25</v>
      </c>
      <c r="L47" s="18">
        <f t="shared" ref="L47:L59" si="20">G47*0.0304</f>
        <v>1124.8</v>
      </c>
      <c r="M47" s="18">
        <v>13796.8</v>
      </c>
      <c r="N47" s="18">
        <f t="shared" si="1"/>
        <v>16002.75</v>
      </c>
      <c r="O47" s="18">
        <f t="shared" si="2"/>
        <v>20997.25</v>
      </c>
    </row>
    <row r="48" spans="1:15" ht="40.799999999999997">
      <c r="A48" s="14">
        <v>43</v>
      </c>
      <c r="B48" s="22" t="s">
        <v>78</v>
      </c>
      <c r="C48" s="19" t="s">
        <v>31</v>
      </c>
      <c r="D48" s="19" t="s">
        <v>72</v>
      </c>
      <c r="E48" s="19" t="s">
        <v>18</v>
      </c>
      <c r="F48" s="19" t="s">
        <v>22</v>
      </c>
      <c r="G48" s="20">
        <v>15400</v>
      </c>
      <c r="H48" s="25">
        <v>0</v>
      </c>
      <c r="I48" s="20">
        <v>15400</v>
      </c>
      <c r="J48" s="18">
        <f t="shared" si="19"/>
        <v>441.98</v>
      </c>
      <c r="K48" s="18">
        <v>0</v>
      </c>
      <c r="L48" s="18">
        <f t="shared" si="20"/>
        <v>468.16</v>
      </c>
      <c r="M48" s="18">
        <v>25</v>
      </c>
      <c r="N48" s="18">
        <f t="shared" si="1"/>
        <v>935.1400000000001</v>
      </c>
      <c r="O48" s="18">
        <f t="shared" si="2"/>
        <v>14464.86</v>
      </c>
    </row>
    <row r="49" spans="1:15" ht="40.799999999999997">
      <c r="A49" s="14">
        <v>44</v>
      </c>
      <c r="B49" s="22" t="s">
        <v>241</v>
      </c>
      <c r="C49" s="16" t="s">
        <v>31</v>
      </c>
      <c r="D49" s="16" t="s">
        <v>103</v>
      </c>
      <c r="E49" s="16" t="s">
        <v>18</v>
      </c>
      <c r="F49" s="16" t="s">
        <v>19</v>
      </c>
      <c r="G49" s="17">
        <v>68000</v>
      </c>
      <c r="H49" s="25">
        <v>0</v>
      </c>
      <c r="I49" s="17">
        <v>68000</v>
      </c>
      <c r="J49" s="18">
        <v>1951.6</v>
      </c>
      <c r="K49" s="18">
        <v>4992.12</v>
      </c>
      <c r="L49" s="18">
        <f t="shared" si="20"/>
        <v>2067.1999999999998</v>
      </c>
      <c r="M49" s="18">
        <v>25</v>
      </c>
      <c r="N49" s="18">
        <f t="shared" si="1"/>
        <v>9035.9199999999983</v>
      </c>
      <c r="O49" s="18">
        <f t="shared" si="2"/>
        <v>58964.08</v>
      </c>
    </row>
    <row r="50" spans="1:15" ht="40.799999999999997">
      <c r="A50" s="14">
        <v>45</v>
      </c>
      <c r="B50" s="22" t="s">
        <v>261</v>
      </c>
      <c r="C50" s="16" t="s">
        <v>31</v>
      </c>
      <c r="D50" s="16" t="s">
        <v>262</v>
      </c>
      <c r="E50" s="16" t="s">
        <v>18</v>
      </c>
      <c r="F50" s="16" t="s">
        <v>19</v>
      </c>
      <c r="G50" s="17">
        <v>80000</v>
      </c>
      <c r="H50" s="25">
        <v>0</v>
      </c>
      <c r="I50" s="17">
        <v>80000</v>
      </c>
      <c r="J50" s="18">
        <v>2296</v>
      </c>
      <c r="K50" s="18">
        <v>7400.87</v>
      </c>
      <c r="L50" s="18">
        <f t="shared" si="20"/>
        <v>2432</v>
      </c>
      <c r="M50" s="18">
        <v>8290.6299999999992</v>
      </c>
      <c r="N50" s="18">
        <f t="shared" si="1"/>
        <v>20419.5</v>
      </c>
      <c r="O50" s="18">
        <f t="shared" si="2"/>
        <v>59580.5</v>
      </c>
    </row>
    <row r="51" spans="1:15" ht="40.799999999999997">
      <c r="A51" s="14">
        <v>46</v>
      </c>
      <c r="B51" s="22" t="s">
        <v>79</v>
      </c>
      <c r="C51" s="16" t="s">
        <v>31</v>
      </c>
      <c r="D51" s="16" t="s">
        <v>80</v>
      </c>
      <c r="E51" s="16" t="s">
        <v>18</v>
      </c>
      <c r="F51" s="16" t="s">
        <v>22</v>
      </c>
      <c r="G51" s="17">
        <v>50000</v>
      </c>
      <c r="H51" s="26">
        <v>0</v>
      </c>
      <c r="I51" s="17">
        <v>50000</v>
      </c>
      <c r="J51" s="18">
        <f t="shared" ref="J51:J60" si="21">G51*0.0287</f>
        <v>1435</v>
      </c>
      <c r="K51" s="18">
        <v>1854</v>
      </c>
      <c r="L51" s="18">
        <f t="shared" si="20"/>
        <v>1520</v>
      </c>
      <c r="M51" s="18">
        <v>25</v>
      </c>
      <c r="N51" s="18">
        <f t="shared" si="1"/>
        <v>4834</v>
      </c>
      <c r="O51" s="18">
        <f t="shared" si="2"/>
        <v>45166</v>
      </c>
    </row>
    <row r="52" spans="1:15" ht="40.799999999999997">
      <c r="A52" s="14">
        <v>47</v>
      </c>
      <c r="B52" s="22" t="s">
        <v>81</v>
      </c>
      <c r="C52" s="19" t="s">
        <v>31</v>
      </c>
      <c r="D52" s="19" t="s">
        <v>233</v>
      </c>
      <c r="E52" s="19" t="s">
        <v>18</v>
      </c>
      <c r="F52" s="19" t="s">
        <v>22</v>
      </c>
      <c r="G52" s="20">
        <v>25000</v>
      </c>
      <c r="H52" s="25">
        <v>0</v>
      </c>
      <c r="I52" s="20">
        <v>25000</v>
      </c>
      <c r="J52" s="18">
        <f t="shared" si="21"/>
        <v>717.5</v>
      </c>
      <c r="K52" s="18">
        <v>0</v>
      </c>
      <c r="L52" s="18">
        <f t="shared" si="20"/>
        <v>760</v>
      </c>
      <c r="M52" s="18">
        <v>25</v>
      </c>
      <c r="N52" s="18">
        <f t="shared" si="1"/>
        <v>1502.5</v>
      </c>
      <c r="O52" s="18">
        <f t="shared" si="2"/>
        <v>23497.5</v>
      </c>
    </row>
    <row r="53" spans="1:15" ht="40.799999999999997">
      <c r="A53" s="14">
        <v>48</v>
      </c>
      <c r="B53" s="22" t="s">
        <v>82</v>
      </c>
      <c r="C53" s="16" t="s">
        <v>31</v>
      </c>
      <c r="D53" s="16" t="s">
        <v>83</v>
      </c>
      <c r="E53" s="16" t="s">
        <v>18</v>
      </c>
      <c r="F53" s="16" t="s">
        <v>19</v>
      </c>
      <c r="G53" s="17">
        <v>90000</v>
      </c>
      <c r="H53" s="25">
        <v>0</v>
      </c>
      <c r="I53" s="17">
        <v>90000</v>
      </c>
      <c r="J53" s="18">
        <f t="shared" si="21"/>
        <v>2583</v>
      </c>
      <c r="K53" s="18">
        <v>9753.1200000000008</v>
      </c>
      <c r="L53" s="18">
        <f t="shared" si="20"/>
        <v>2736</v>
      </c>
      <c r="M53" s="18">
        <v>3815</v>
      </c>
      <c r="N53" s="18">
        <f t="shared" si="1"/>
        <v>18887.120000000003</v>
      </c>
      <c r="O53" s="18">
        <f t="shared" si="2"/>
        <v>71112.88</v>
      </c>
    </row>
    <row r="54" spans="1:15" ht="40.799999999999997">
      <c r="A54" s="14">
        <v>49</v>
      </c>
      <c r="B54" s="22" t="s">
        <v>84</v>
      </c>
      <c r="C54" s="19" t="s">
        <v>31</v>
      </c>
      <c r="D54" s="19" t="s">
        <v>80</v>
      </c>
      <c r="E54" s="19" t="s">
        <v>18</v>
      </c>
      <c r="F54" s="19" t="s">
        <v>19</v>
      </c>
      <c r="G54" s="20">
        <v>50000</v>
      </c>
      <c r="H54" s="25">
        <v>0</v>
      </c>
      <c r="I54" s="20">
        <v>50000</v>
      </c>
      <c r="J54" s="18">
        <f t="shared" si="21"/>
        <v>1435</v>
      </c>
      <c r="K54" s="18">
        <v>1854</v>
      </c>
      <c r="L54" s="18">
        <f t="shared" si="20"/>
        <v>1520</v>
      </c>
      <c r="M54" s="18">
        <v>10580.68</v>
      </c>
      <c r="N54" s="18">
        <f t="shared" si="1"/>
        <v>15389.68</v>
      </c>
      <c r="O54" s="18">
        <f t="shared" si="2"/>
        <v>34610.32</v>
      </c>
    </row>
    <row r="55" spans="1:15" ht="40.799999999999997">
      <c r="A55" s="14">
        <v>50</v>
      </c>
      <c r="B55" s="22" t="s">
        <v>249</v>
      </c>
      <c r="C55" s="19" t="s">
        <v>31</v>
      </c>
      <c r="D55" s="19" t="s">
        <v>35</v>
      </c>
      <c r="E55" s="19" t="s">
        <v>18</v>
      </c>
      <c r="F55" s="19" t="s">
        <v>19</v>
      </c>
      <c r="G55" s="20">
        <v>111253</v>
      </c>
      <c r="H55" s="25">
        <v>0</v>
      </c>
      <c r="I55" s="20">
        <v>111253</v>
      </c>
      <c r="J55" s="18">
        <v>3192.96</v>
      </c>
      <c r="K55" s="18">
        <v>14752.36</v>
      </c>
      <c r="L55" s="18">
        <v>3382.09</v>
      </c>
      <c r="M55" s="18">
        <v>25</v>
      </c>
      <c r="N55" s="18">
        <f t="shared" si="1"/>
        <v>21352.41</v>
      </c>
      <c r="O55" s="18">
        <f t="shared" si="2"/>
        <v>89900.59</v>
      </c>
    </row>
    <row r="56" spans="1:15" ht="40.799999999999997">
      <c r="A56" s="14">
        <v>51</v>
      </c>
      <c r="B56" s="22" t="s">
        <v>85</v>
      </c>
      <c r="C56" s="16" t="s">
        <v>31</v>
      </c>
      <c r="D56" s="16" t="s">
        <v>86</v>
      </c>
      <c r="E56" s="16" t="s">
        <v>18</v>
      </c>
      <c r="F56" s="16" t="s">
        <v>19</v>
      </c>
      <c r="G56" s="17">
        <v>22000</v>
      </c>
      <c r="H56" s="25">
        <v>0</v>
      </c>
      <c r="I56" s="17">
        <v>22000</v>
      </c>
      <c r="J56" s="18">
        <f t="shared" si="21"/>
        <v>631.4</v>
      </c>
      <c r="K56" s="18">
        <v>0</v>
      </c>
      <c r="L56" s="18">
        <f t="shared" si="20"/>
        <v>668.8</v>
      </c>
      <c r="M56" s="18">
        <v>4168.3100000000004</v>
      </c>
      <c r="N56" s="18">
        <f t="shared" si="1"/>
        <v>5468.51</v>
      </c>
      <c r="O56" s="18">
        <f t="shared" si="2"/>
        <v>16531.489999999998</v>
      </c>
    </row>
    <row r="57" spans="1:15" ht="40.799999999999997">
      <c r="A57" s="14">
        <v>52</v>
      </c>
      <c r="B57" s="15" t="s">
        <v>87</v>
      </c>
      <c r="C57" s="19" t="s">
        <v>31</v>
      </c>
      <c r="D57" s="19" t="s">
        <v>46</v>
      </c>
      <c r="E57" s="19" t="s">
        <v>18</v>
      </c>
      <c r="F57" s="19" t="s">
        <v>19</v>
      </c>
      <c r="G57" s="20">
        <v>30000</v>
      </c>
      <c r="H57" s="25">
        <v>0</v>
      </c>
      <c r="I57" s="20">
        <v>30000</v>
      </c>
      <c r="J57" s="18">
        <f t="shared" si="21"/>
        <v>861</v>
      </c>
      <c r="K57" s="18">
        <v>0</v>
      </c>
      <c r="L57" s="18">
        <f t="shared" si="20"/>
        <v>912</v>
      </c>
      <c r="M57" s="18">
        <v>25</v>
      </c>
      <c r="N57" s="18">
        <f t="shared" si="1"/>
        <v>1798</v>
      </c>
      <c r="O57" s="18">
        <f t="shared" si="2"/>
        <v>28202</v>
      </c>
    </row>
    <row r="58" spans="1:15" ht="40.799999999999997">
      <c r="A58" s="14">
        <v>53</v>
      </c>
      <c r="B58" s="15" t="s">
        <v>242</v>
      </c>
      <c r="C58" s="19" t="s">
        <v>31</v>
      </c>
      <c r="D58" s="19" t="s">
        <v>243</v>
      </c>
      <c r="E58" s="19" t="s">
        <v>18</v>
      </c>
      <c r="F58" s="19" t="s">
        <v>19</v>
      </c>
      <c r="G58" s="20">
        <v>70000</v>
      </c>
      <c r="H58" s="25">
        <v>0</v>
      </c>
      <c r="I58" s="20">
        <v>70000</v>
      </c>
      <c r="J58" s="18">
        <f t="shared" si="21"/>
        <v>2009</v>
      </c>
      <c r="K58" s="18">
        <v>5368.48</v>
      </c>
      <c r="L58" s="18">
        <v>2128</v>
      </c>
      <c r="M58" s="18">
        <v>4774.03</v>
      </c>
      <c r="N58" s="18">
        <f t="shared" si="1"/>
        <v>14279.509999999998</v>
      </c>
      <c r="O58" s="18">
        <f t="shared" si="2"/>
        <v>55720.490000000005</v>
      </c>
    </row>
    <row r="59" spans="1:15" ht="40.799999999999997">
      <c r="A59" s="14">
        <v>54</v>
      </c>
      <c r="B59" s="22" t="s">
        <v>88</v>
      </c>
      <c r="C59" s="16" t="s">
        <v>31</v>
      </c>
      <c r="D59" s="16" t="s">
        <v>89</v>
      </c>
      <c r="E59" s="16" t="s">
        <v>18</v>
      </c>
      <c r="F59" s="16" t="s">
        <v>19</v>
      </c>
      <c r="G59" s="17">
        <v>70000</v>
      </c>
      <c r="H59" s="25">
        <v>0</v>
      </c>
      <c r="I59" s="17">
        <v>70000</v>
      </c>
      <c r="J59" s="18">
        <f t="shared" si="21"/>
        <v>2009</v>
      </c>
      <c r="K59" s="18">
        <v>5368.48</v>
      </c>
      <c r="L59" s="18">
        <f t="shared" si="20"/>
        <v>2128</v>
      </c>
      <c r="M59" s="18">
        <v>25</v>
      </c>
      <c r="N59" s="18">
        <f t="shared" si="1"/>
        <v>9530.48</v>
      </c>
      <c r="O59" s="18">
        <f t="shared" si="2"/>
        <v>60469.520000000004</v>
      </c>
    </row>
    <row r="60" spans="1:15" ht="40.799999999999997">
      <c r="A60" s="14">
        <v>55</v>
      </c>
      <c r="B60" s="22" t="s">
        <v>250</v>
      </c>
      <c r="C60" s="16" t="s">
        <v>31</v>
      </c>
      <c r="D60" s="16" t="s">
        <v>229</v>
      </c>
      <c r="E60" s="16" t="s">
        <v>18</v>
      </c>
      <c r="F60" s="16" t="s">
        <v>19</v>
      </c>
      <c r="G60" s="17">
        <v>60000</v>
      </c>
      <c r="H60" s="25">
        <v>0</v>
      </c>
      <c r="I60" s="17">
        <v>60000</v>
      </c>
      <c r="J60" s="18">
        <f t="shared" si="21"/>
        <v>1722</v>
      </c>
      <c r="K60" s="18">
        <v>2946.63</v>
      </c>
      <c r="L60" s="18">
        <v>1824</v>
      </c>
      <c r="M60" s="18">
        <v>11126.94</v>
      </c>
      <c r="N60" s="18">
        <f t="shared" si="1"/>
        <v>17619.57</v>
      </c>
      <c r="O60" s="18">
        <f t="shared" si="2"/>
        <v>42380.43</v>
      </c>
    </row>
    <row r="61" spans="1:15" s="7" customFormat="1" ht="15" thickBot="1">
      <c r="A61" s="92" t="s">
        <v>91</v>
      </c>
      <c r="B61" s="93"/>
      <c r="C61" s="93"/>
      <c r="D61" s="93"/>
      <c r="E61" s="93"/>
      <c r="F61" s="94"/>
      <c r="G61" s="24">
        <f t="shared" ref="G61:O61" si="22">SUM(G6:G60)</f>
        <v>4201856</v>
      </c>
      <c r="H61" s="27">
        <f t="shared" si="22"/>
        <v>0</v>
      </c>
      <c r="I61" s="24">
        <f t="shared" si="22"/>
        <v>4201856</v>
      </c>
      <c r="J61" s="24">
        <f t="shared" si="22"/>
        <v>120593.26609999999</v>
      </c>
      <c r="K61" s="24">
        <f t="shared" si="22"/>
        <v>463582.00999999989</v>
      </c>
      <c r="L61" s="24">
        <f t="shared" si="22"/>
        <v>124103.62000000001</v>
      </c>
      <c r="M61" s="24">
        <f t="shared" si="22"/>
        <v>182394.93999999997</v>
      </c>
      <c r="N61" s="24">
        <f t="shared" si="22"/>
        <v>890673.83610000019</v>
      </c>
      <c r="O61" s="24">
        <f t="shared" si="22"/>
        <v>3311182.1638999996</v>
      </c>
    </row>
    <row r="63" spans="1:15">
      <c r="A63" s="49"/>
      <c r="B63" s="62" t="s">
        <v>188</v>
      </c>
      <c r="C63" s="51"/>
      <c r="D63" s="63" t="s">
        <v>189</v>
      </c>
      <c r="E63" s="53"/>
      <c r="F63" s="52"/>
      <c r="G63" s="52"/>
      <c r="H63" s="52"/>
      <c r="I63" s="52"/>
      <c r="J63" s="54"/>
      <c r="K63" s="53"/>
    </row>
    <row r="64" spans="1:15">
      <c r="A64" s="49"/>
      <c r="B64" s="55"/>
      <c r="C64" s="56"/>
      <c r="D64" s="57"/>
      <c r="E64" s="58"/>
      <c r="F64" s="59"/>
      <c r="G64" s="59"/>
      <c r="H64" s="53"/>
      <c r="I64" s="59"/>
      <c r="J64" s="60"/>
      <c r="K64" s="49"/>
    </row>
    <row r="65" spans="1:12">
      <c r="A65" s="49"/>
      <c r="B65" s="50" t="s">
        <v>190</v>
      </c>
      <c r="C65" s="56"/>
      <c r="D65" s="95" t="s">
        <v>191</v>
      </c>
      <c r="E65" s="95"/>
      <c r="F65" s="59"/>
      <c r="G65" s="59"/>
      <c r="H65" s="88"/>
      <c r="I65" s="88"/>
      <c r="J65" s="88"/>
      <c r="K65" s="49"/>
    </row>
    <row r="66" spans="1:12">
      <c r="A66" s="49"/>
      <c r="B66" s="49"/>
      <c r="C66" s="61"/>
      <c r="D66" s="56"/>
      <c r="E66" s="53"/>
      <c r="F66" s="53"/>
      <c r="G66" s="59"/>
      <c r="H66" s="53" t="s">
        <v>192</v>
      </c>
      <c r="I66" s="53"/>
      <c r="J66" s="59"/>
      <c r="K66" s="60"/>
      <c r="L66" s="49"/>
    </row>
  </sheetData>
  <autoFilter ref="A5:O61" xr:uid="{A942D43C-54F5-4FD8-844E-E11005873631}"/>
  <mergeCells count="6">
    <mergeCell ref="H65:J65"/>
    <mergeCell ref="C2:O2"/>
    <mergeCell ref="C3:O3"/>
    <mergeCell ref="C4:O4"/>
    <mergeCell ref="A61:F61"/>
    <mergeCell ref="D65:E65"/>
  </mergeCells>
  <conditionalFormatting sqref="B6:B60">
    <cfRule type="duplicateValues" dxfId="2" priority="2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A1:O117"/>
  <sheetViews>
    <sheetView workbookViewId="0">
      <selection activeCell="A5" sqref="A5"/>
    </sheetView>
  </sheetViews>
  <sheetFormatPr baseColWidth="10" defaultColWidth="11.44140625" defaultRowHeight="13.2"/>
  <cols>
    <col min="1" max="1" width="7.44140625" style="28" customWidth="1"/>
    <col min="2" max="2" width="47" style="28" customWidth="1"/>
    <col min="3" max="3" width="34.109375" style="28" customWidth="1"/>
    <col min="4" max="4" width="21.88671875" style="28" customWidth="1"/>
    <col min="5" max="5" width="16.6640625" style="28" customWidth="1"/>
    <col min="6" max="6" width="16.109375" style="28" customWidth="1"/>
    <col min="7" max="7" width="17.88671875" style="28" customWidth="1"/>
    <col min="8" max="8" width="19.6640625" style="28" customWidth="1"/>
    <col min="9" max="9" width="17.5546875" style="28" customWidth="1"/>
    <col min="10" max="10" width="16.21875" style="28" customWidth="1"/>
    <col min="11" max="11" width="16.6640625" style="28" customWidth="1"/>
    <col min="12" max="12" width="14.33203125" style="28" customWidth="1"/>
    <col min="13" max="13" width="13.77734375" style="28" customWidth="1"/>
    <col min="14" max="14" width="16.44140625" style="28" customWidth="1"/>
    <col min="15" max="15" width="18.21875" style="28" customWidth="1"/>
    <col min="16" max="16384" width="11.44140625" style="28"/>
  </cols>
  <sheetData>
    <row r="1" spans="1:15" ht="13.8" thickBot="1">
      <c r="A1" s="1"/>
      <c r="B1" s="2"/>
      <c r="C1" s="89" t="s">
        <v>0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</row>
    <row r="2" spans="1:15" ht="13.8" thickBot="1">
      <c r="A2" s="3"/>
      <c r="B2" s="4"/>
      <c r="C2" s="89" t="s">
        <v>265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1:15" ht="24.75" customHeight="1" thickBot="1">
      <c r="A3" s="5"/>
      <c r="B3" s="6"/>
      <c r="C3" s="89" t="s">
        <v>199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5" ht="33" customHeight="1">
      <c r="A4" s="75" t="s">
        <v>1</v>
      </c>
      <c r="B4" s="76" t="s">
        <v>2</v>
      </c>
      <c r="C4" s="77" t="s">
        <v>3</v>
      </c>
      <c r="D4" s="77" t="s">
        <v>4</v>
      </c>
      <c r="E4" s="78" t="s">
        <v>5</v>
      </c>
      <c r="F4" s="78" t="s">
        <v>6</v>
      </c>
      <c r="G4" s="78" t="s">
        <v>7</v>
      </c>
      <c r="H4" s="76" t="s">
        <v>8</v>
      </c>
      <c r="I4" s="79" t="s">
        <v>9</v>
      </c>
      <c r="J4" s="80" t="s">
        <v>10</v>
      </c>
      <c r="K4" s="80" t="s">
        <v>11</v>
      </c>
      <c r="L4" s="80" t="s">
        <v>12</v>
      </c>
      <c r="M4" s="80" t="s">
        <v>13</v>
      </c>
      <c r="N4" s="81" t="s">
        <v>14</v>
      </c>
      <c r="O4" s="82" t="s">
        <v>15</v>
      </c>
    </row>
    <row r="5" spans="1:15" ht="52.5" customHeight="1">
      <c r="A5" s="87">
        <v>1</v>
      </c>
      <c r="B5" s="32" t="s">
        <v>213</v>
      </c>
      <c r="C5" s="83" t="s">
        <v>143</v>
      </c>
      <c r="D5" s="83" t="s">
        <v>128</v>
      </c>
      <c r="E5" s="84" t="s">
        <v>95</v>
      </c>
      <c r="F5" s="83" t="s">
        <v>22</v>
      </c>
      <c r="G5" s="85">
        <v>40000</v>
      </c>
      <c r="H5" s="86">
        <v>0</v>
      </c>
      <c r="I5" s="85">
        <v>40000</v>
      </c>
      <c r="J5" s="85">
        <v>1148</v>
      </c>
      <c r="K5" s="85">
        <v>442.65</v>
      </c>
      <c r="L5" s="85">
        <v>1216</v>
      </c>
      <c r="M5" s="85">
        <v>5020</v>
      </c>
      <c r="N5" s="85">
        <f t="shared" ref="N5:N16" si="0">SUM(J5:M5)</f>
        <v>7826.65</v>
      </c>
      <c r="O5" s="85">
        <f t="shared" ref="O5:O12" si="1">I5-N5</f>
        <v>32173.35</v>
      </c>
    </row>
    <row r="6" spans="1:15" ht="52.5" customHeight="1">
      <c r="A6" s="87">
        <v>2</v>
      </c>
      <c r="B6" s="32" t="s">
        <v>271</v>
      </c>
      <c r="C6" s="83" t="s">
        <v>143</v>
      </c>
      <c r="D6" s="83" t="s">
        <v>272</v>
      </c>
      <c r="E6" s="84" t="s">
        <v>95</v>
      </c>
      <c r="F6" s="83" t="s">
        <v>22</v>
      </c>
      <c r="G6" s="85">
        <v>70000</v>
      </c>
      <c r="H6" s="86">
        <v>0</v>
      </c>
      <c r="I6" s="85">
        <v>70000</v>
      </c>
      <c r="J6" s="85">
        <v>2009</v>
      </c>
      <c r="K6" s="85">
        <v>5368.48</v>
      </c>
      <c r="L6" s="85">
        <v>2128</v>
      </c>
      <c r="M6" s="85">
        <v>2695</v>
      </c>
      <c r="N6" s="85">
        <f t="shared" si="0"/>
        <v>12200.48</v>
      </c>
      <c r="O6" s="85">
        <f t="shared" si="1"/>
        <v>57799.520000000004</v>
      </c>
    </row>
    <row r="7" spans="1:15" ht="52.5" customHeight="1">
      <c r="A7" s="87">
        <v>3</v>
      </c>
      <c r="B7" s="32" t="s">
        <v>228</v>
      </c>
      <c r="C7" s="83" t="s">
        <v>143</v>
      </c>
      <c r="D7" s="83" t="s">
        <v>229</v>
      </c>
      <c r="E7" s="84" t="s">
        <v>95</v>
      </c>
      <c r="F7" s="83" t="s">
        <v>19</v>
      </c>
      <c r="G7" s="85">
        <v>80000</v>
      </c>
      <c r="H7" s="86">
        <v>0</v>
      </c>
      <c r="I7" s="85">
        <v>80000</v>
      </c>
      <c r="J7" s="85">
        <v>2296</v>
      </c>
      <c r="K7" s="85">
        <v>7400.87</v>
      </c>
      <c r="L7" s="85">
        <v>2432</v>
      </c>
      <c r="M7" s="85">
        <v>25</v>
      </c>
      <c r="N7" s="85">
        <f t="shared" si="0"/>
        <v>12153.869999999999</v>
      </c>
      <c r="O7" s="85">
        <f t="shared" si="1"/>
        <v>67846.13</v>
      </c>
    </row>
    <row r="8" spans="1:15" ht="52.5" customHeight="1">
      <c r="A8" s="87">
        <v>4</v>
      </c>
      <c r="B8" s="32" t="s">
        <v>215</v>
      </c>
      <c r="C8" s="83" t="s">
        <v>143</v>
      </c>
      <c r="D8" s="83" t="s">
        <v>216</v>
      </c>
      <c r="E8" s="84" t="s">
        <v>95</v>
      </c>
      <c r="F8" s="83" t="s">
        <v>22</v>
      </c>
      <c r="G8" s="85">
        <v>80000</v>
      </c>
      <c r="H8" s="86">
        <v>0</v>
      </c>
      <c r="I8" s="85">
        <v>80000</v>
      </c>
      <c r="J8" s="85">
        <v>2296</v>
      </c>
      <c r="K8" s="85">
        <v>7400.87</v>
      </c>
      <c r="L8" s="85">
        <v>2432</v>
      </c>
      <c r="M8" s="85">
        <v>1815</v>
      </c>
      <c r="N8" s="85">
        <f t="shared" si="0"/>
        <v>13943.869999999999</v>
      </c>
      <c r="O8" s="85">
        <f t="shared" si="1"/>
        <v>66056.13</v>
      </c>
    </row>
    <row r="9" spans="1:15" ht="52.5" customHeight="1">
      <c r="A9" s="87">
        <v>5</v>
      </c>
      <c r="B9" s="32" t="s">
        <v>217</v>
      </c>
      <c r="C9" s="83" t="s">
        <v>143</v>
      </c>
      <c r="D9" s="83" t="s">
        <v>94</v>
      </c>
      <c r="E9" s="84" t="s">
        <v>95</v>
      </c>
      <c r="F9" s="83" t="s">
        <v>19</v>
      </c>
      <c r="G9" s="85">
        <v>80000</v>
      </c>
      <c r="H9" s="86">
        <v>0</v>
      </c>
      <c r="I9" s="85">
        <v>80000</v>
      </c>
      <c r="J9" s="85">
        <v>2296</v>
      </c>
      <c r="K9" s="85">
        <v>7400.87</v>
      </c>
      <c r="L9" s="85">
        <v>2432</v>
      </c>
      <c r="M9" s="85">
        <v>25</v>
      </c>
      <c r="N9" s="85">
        <f t="shared" si="0"/>
        <v>12153.869999999999</v>
      </c>
      <c r="O9" s="85">
        <f t="shared" si="1"/>
        <v>67846.13</v>
      </c>
    </row>
    <row r="10" spans="1:15" ht="52.5" customHeight="1">
      <c r="A10" s="87">
        <v>6</v>
      </c>
      <c r="B10" s="32" t="s">
        <v>290</v>
      </c>
      <c r="C10" s="83" t="s">
        <v>143</v>
      </c>
      <c r="D10" s="83" t="s">
        <v>94</v>
      </c>
      <c r="E10" s="84" t="s">
        <v>95</v>
      </c>
      <c r="F10" s="83" t="s">
        <v>22</v>
      </c>
      <c r="G10" s="85">
        <v>80000</v>
      </c>
      <c r="H10" s="86">
        <v>0</v>
      </c>
      <c r="I10" s="85">
        <v>80000</v>
      </c>
      <c r="J10" s="85">
        <v>2296</v>
      </c>
      <c r="K10" s="85">
        <v>7400.87</v>
      </c>
      <c r="L10" s="85">
        <v>2432</v>
      </c>
      <c r="M10" s="85">
        <v>25</v>
      </c>
      <c r="N10" s="85">
        <f t="shared" si="0"/>
        <v>12153.869999999999</v>
      </c>
      <c r="O10" s="85">
        <f t="shared" si="1"/>
        <v>67846.13</v>
      </c>
    </row>
    <row r="11" spans="1:15" ht="52.5" customHeight="1">
      <c r="A11" s="87">
        <v>7</v>
      </c>
      <c r="B11" s="32" t="s">
        <v>93</v>
      </c>
      <c r="C11" s="83" t="s">
        <v>143</v>
      </c>
      <c r="D11" s="83" t="s">
        <v>94</v>
      </c>
      <c r="E11" s="84" t="s">
        <v>95</v>
      </c>
      <c r="F11" s="83" t="s">
        <v>22</v>
      </c>
      <c r="G11" s="85">
        <v>90000</v>
      </c>
      <c r="H11" s="86">
        <v>0</v>
      </c>
      <c r="I11" s="85">
        <v>90000</v>
      </c>
      <c r="J11" s="85">
        <v>2583</v>
      </c>
      <c r="K11" s="85">
        <v>9753.1200000000008</v>
      </c>
      <c r="L11" s="85">
        <v>2736</v>
      </c>
      <c r="M11" s="85">
        <v>25</v>
      </c>
      <c r="N11" s="85">
        <f t="shared" si="0"/>
        <v>15097.12</v>
      </c>
      <c r="O11" s="85">
        <f t="shared" si="1"/>
        <v>74902.880000000005</v>
      </c>
    </row>
    <row r="12" spans="1:15" ht="52.5" customHeight="1">
      <c r="A12" s="87">
        <v>8</v>
      </c>
      <c r="B12" s="32" t="s">
        <v>286</v>
      </c>
      <c r="C12" s="83" t="s">
        <v>143</v>
      </c>
      <c r="D12" s="83" t="s">
        <v>207</v>
      </c>
      <c r="E12" s="84" t="s">
        <v>95</v>
      </c>
      <c r="F12" s="83" t="s">
        <v>22</v>
      </c>
      <c r="G12" s="85">
        <v>20000</v>
      </c>
      <c r="H12" s="86">
        <v>0</v>
      </c>
      <c r="I12" s="85">
        <v>20000</v>
      </c>
      <c r="J12" s="85">
        <v>574</v>
      </c>
      <c r="K12" s="85">
        <v>0</v>
      </c>
      <c r="L12" s="85">
        <v>608</v>
      </c>
      <c r="M12" s="85">
        <v>25</v>
      </c>
      <c r="N12" s="85">
        <f t="shared" si="0"/>
        <v>1207</v>
      </c>
      <c r="O12" s="85">
        <f t="shared" si="1"/>
        <v>18793</v>
      </c>
    </row>
    <row r="13" spans="1:15" ht="39.6">
      <c r="A13" s="87">
        <v>9</v>
      </c>
      <c r="B13" s="15" t="s">
        <v>96</v>
      </c>
      <c r="C13" s="14" t="s">
        <v>143</v>
      </c>
      <c r="D13" s="14" t="s">
        <v>97</v>
      </c>
      <c r="E13" s="29" t="s">
        <v>95</v>
      </c>
      <c r="F13" s="29" t="s">
        <v>22</v>
      </c>
      <c r="G13" s="30">
        <v>50000</v>
      </c>
      <c r="H13" s="35">
        <v>0</v>
      </c>
      <c r="I13" s="30">
        <v>50000</v>
      </c>
      <c r="J13" s="30">
        <v>1435</v>
      </c>
      <c r="K13" s="30">
        <v>1854</v>
      </c>
      <c r="L13" s="30">
        <v>1520</v>
      </c>
      <c r="M13" s="30">
        <v>25</v>
      </c>
      <c r="N13" s="30">
        <f t="shared" si="0"/>
        <v>4834</v>
      </c>
      <c r="O13" s="30">
        <f t="shared" ref="O13:O60" si="2">I13-N13</f>
        <v>45166</v>
      </c>
    </row>
    <row r="14" spans="1:15" ht="39.6">
      <c r="A14" s="87">
        <v>10</v>
      </c>
      <c r="B14" s="15" t="s">
        <v>285</v>
      </c>
      <c r="C14" s="14" t="s">
        <v>143</v>
      </c>
      <c r="D14" s="14" t="s">
        <v>94</v>
      </c>
      <c r="E14" s="29" t="s">
        <v>95</v>
      </c>
      <c r="F14" s="29" t="s">
        <v>19</v>
      </c>
      <c r="G14" s="30">
        <v>45000</v>
      </c>
      <c r="H14" s="35">
        <v>0</v>
      </c>
      <c r="I14" s="30">
        <v>45000</v>
      </c>
      <c r="J14" s="30">
        <v>1291.5</v>
      </c>
      <c r="K14" s="30">
        <v>1148.33</v>
      </c>
      <c r="L14" s="30">
        <v>1368</v>
      </c>
      <c r="M14" s="30">
        <v>25</v>
      </c>
      <c r="N14" s="30">
        <f t="shared" si="0"/>
        <v>3832.83</v>
      </c>
      <c r="O14" s="30">
        <f t="shared" si="2"/>
        <v>41167.17</v>
      </c>
    </row>
    <row r="15" spans="1:15" ht="39.6">
      <c r="A15" s="87">
        <v>11</v>
      </c>
      <c r="B15" s="15" t="s">
        <v>98</v>
      </c>
      <c r="C15" s="14" t="s">
        <v>143</v>
      </c>
      <c r="D15" s="14" t="s">
        <v>99</v>
      </c>
      <c r="E15" s="29" t="s">
        <v>95</v>
      </c>
      <c r="F15" s="29" t="s">
        <v>19</v>
      </c>
      <c r="G15" s="30">
        <v>20000</v>
      </c>
      <c r="H15" s="35">
        <v>0</v>
      </c>
      <c r="I15" s="30">
        <v>20000</v>
      </c>
      <c r="J15" s="30">
        <v>574</v>
      </c>
      <c r="K15" s="30">
        <v>0</v>
      </c>
      <c r="L15" s="30">
        <v>608</v>
      </c>
      <c r="M15" s="30">
        <v>25</v>
      </c>
      <c r="N15" s="30">
        <f t="shared" si="0"/>
        <v>1207</v>
      </c>
      <c r="O15" s="30">
        <f t="shared" si="2"/>
        <v>18793</v>
      </c>
    </row>
    <row r="16" spans="1:15" ht="39.6">
      <c r="A16" s="87">
        <v>12</v>
      </c>
      <c r="B16" s="15" t="s">
        <v>270</v>
      </c>
      <c r="C16" s="14" t="s">
        <v>143</v>
      </c>
      <c r="D16" s="14" t="s">
        <v>44</v>
      </c>
      <c r="E16" s="29" t="s">
        <v>95</v>
      </c>
      <c r="F16" s="29" t="s">
        <v>22</v>
      </c>
      <c r="G16" s="30">
        <v>208978.8</v>
      </c>
      <c r="H16" s="35">
        <v>0</v>
      </c>
      <c r="I16" s="30">
        <v>208978.8</v>
      </c>
      <c r="J16" s="30">
        <v>5997.69</v>
      </c>
      <c r="K16" s="30">
        <v>38092.199999999997</v>
      </c>
      <c r="L16" s="30">
        <v>4943.8</v>
      </c>
      <c r="M16" s="30">
        <v>1815</v>
      </c>
      <c r="N16" s="30">
        <f t="shared" si="0"/>
        <v>50848.69</v>
      </c>
      <c r="O16" s="30">
        <f t="shared" si="2"/>
        <v>158130.10999999999</v>
      </c>
    </row>
    <row r="17" spans="1:15" ht="39.6">
      <c r="A17" s="87">
        <v>13</v>
      </c>
      <c r="B17" s="15" t="s">
        <v>100</v>
      </c>
      <c r="C17" s="14" t="s">
        <v>143</v>
      </c>
      <c r="D17" s="14" t="s">
        <v>65</v>
      </c>
      <c r="E17" s="29" t="s">
        <v>95</v>
      </c>
      <c r="F17" s="29" t="s">
        <v>22</v>
      </c>
      <c r="G17" s="30">
        <v>80000</v>
      </c>
      <c r="H17" s="35">
        <v>0</v>
      </c>
      <c r="I17" s="30">
        <v>80000</v>
      </c>
      <c r="J17" s="30">
        <v>2296</v>
      </c>
      <c r="K17" s="30">
        <v>7400.87</v>
      </c>
      <c r="L17" s="30">
        <v>2432</v>
      </c>
      <c r="M17" s="30">
        <v>1815</v>
      </c>
      <c r="N17" s="30">
        <f>SUM(J17:(M17))</f>
        <v>13943.869999999999</v>
      </c>
      <c r="O17" s="30">
        <f t="shared" si="2"/>
        <v>66056.13</v>
      </c>
    </row>
    <row r="18" spans="1:15" ht="39.6">
      <c r="A18" s="87">
        <v>14</v>
      </c>
      <c r="B18" s="15" t="s">
        <v>200</v>
      </c>
      <c r="C18" s="14" t="s">
        <v>143</v>
      </c>
      <c r="D18" s="14" t="s">
        <v>99</v>
      </c>
      <c r="E18" s="29" t="s">
        <v>95</v>
      </c>
      <c r="F18" s="29" t="s">
        <v>19</v>
      </c>
      <c r="G18" s="30">
        <v>40000</v>
      </c>
      <c r="H18" s="35">
        <v>0</v>
      </c>
      <c r="I18" s="30">
        <v>40000</v>
      </c>
      <c r="J18" s="30">
        <v>1148</v>
      </c>
      <c r="K18" s="30">
        <v>442.65</v>
      </c>
      <c r="L18" s="30">
        <v>1216</v>
      </c>
      <c r="M18" s="30">
        <v>25</v>
      </c>
      <c r="N18" s="30">
        <v>2831.65</v>
      </c>
      <c r="O18" s="30">
        <f>I18-N18</f>
        <v>37168.35</v>
      </c>
    </row>
    <row r="19" spans="1:15" ht="39.6">
      <c r="A19" s="87">
        <v>15</v>
      </c>
      <c r="B19" s="15" t="s">
        <v>101</v>
      </c>
      <c r="C19" s="14" t="s">
        <v>143</v>
      </c>
      <c r="D19" s="14" t="s">
        <v>99</v>
      </c>
      <c r="E19" s="29" t="s">
        <v>95</v>
      </c>
      <c r="F19" s="14" t="s">
        <v>19</v>
      </c>
      <c r="G19" s="30">
        <v>25000</v>
      </c>
      <c r="H19" s="35">
        <v>0</v>
      </c>
      <c r="I19" s="30">
        <v>25000</v>
      </c>
      <c r="J19" s="30">
        <v>717.5</v>
      </c>
      <c r="K19" s="30">
        <v>0</v>
      </c>
      <c r="L19" s="30">
        <v>760</v>
      </c>
      <c r="M19" s="30">
        <v>25</v>
      </c>
      <c r="N19" s="30">
        <f t="shared" ref="N19:N62" si="3">SUM(J19:M19)</f>
        <v>1502.5</v>
      </c>
      <c r="O19" s="30">
        <f t="shared" si="2"/>
        <v>23497.5</v>
      </c>
    </row>
    <row r="20" spans="1:15" ht="39.6">
      <c r="A20" s="87">
        <v>16</v>
      </c>
      <c r="B20" s="15" t="s">
        <v>102</v>
      </c>
      <c r="C20" s="14" t="s">
        <v>143</v>
      </c>
      <c r="D20" s="14" t="s">
        <v>103</v>
      </c>
      <c r="E20" s="29" t="s">
        <v>95</v>
      </c>
      <c r="F20" s="14" t="s">
        <v>19</v>
      </c>
      <c r="G20" s="30">
        <v>80000</v>
      </c>
      <c r="H20" s="35">
        <v>0</v>
      </c>
      <c r="I20" s="30">
        <v>80000</v>
      </c>
      <c r="J20" s="30">
        <v>2296</v>
      </c>
      <c r="K20" s="30">
        <v>7400.87</v>
      </c>
      <c r="L20" s="30">
        <v>2432</v>
      </c>
      <c r="M20" s="30">
        <v>25</v>
      </c>
      <c r="N20" s="30">
        <f t="shared" si="3"/>
        <v>12153.869999999999</v>
      </c>
      <c r="O20" s="30">
        <f t="shared" si="2"/>
        <v>67846.13</v>
      </c>
    </row>
    <row r="21" spans="1:15" ht="39.6">
      <c r="A21" s="87">
        <v>17</v>
      </c>
      <c r="B21" s="15" t="s">
        <v>104</v>
      </c>
      <c r="C21" s="14" t="s">
        <v>143</v>
      </c>
      <c r="D21" s="14" t="s">
        <v>105</v>
      </c>
      <c r="E21" s="29" t="s">
        <v>95</v>
      </c>
      <c r="F21" s="14" t="s">
        <v>22</v>
      </c>
      <c r="G21" s="30">
        <v>28000</v>
      </c>
      <c r="H21" s="35">
        <v>0</v>
      </c>
      <c r="I21" s="30">
        <v>28000</v>
      </c>
      <c r="J21" s="30">
        <v>803.6</v>
      </c>
      <c r="K21" s="30">
        <v>0</v>
      </c>
      <c r="L21" s="30">
        <v>851.2</v>
      </c>
      <c r="M21" s="30">
        <v>25</v>
      </c>
      <c r="N21" s="30">
        <f t="shared" si="3"/>
        <v>1679.8000000000002</v>
      </c>
      <c r="O21" s="30">
        <f t="shared" si="2"/>
        <v>26320.2</v>
      </c>
    </row>
    <row r="22" spans="1:15" ht="39.6">
      <c r="A22" s="87">
        <v>18</v>
      </c>
      <c r="B22" s="15" t="s">
        <v>106</v>
      </c>
      <c r="C22" s="14" t="s">
        <v>143</v>
      </c>
      <c r="D22" s="14" t="s">
        <v>94</v>
      </c>
      <c r="E22" s="29" t="s">
        <v>95</v>
      </c>
      <c r="F22" s="14" t="s">
        <v>22</v>
      </c>
      <c r="G22" s="30">
        <v>70000</v>
      </c>
      <c r="H22" s="35">
        <v>0</v>
      </c>
      <c r="I22" s="30">
        <v>70000</v>
      </c>
      <c r="J22" s="30">
        <v>2009</v>
      </c>
      <c r="K22" s="30">
        <v>5368.48</v>
      </c>
      <c r="L22" s="30">
        <v>2128</v>
      </c>
      <c r="M22" s="30">
        <v>25</v>
      </c>
      <c r="N22" s="30">
        <f t="shared" si="3"/>
        <v>9530.48</v>
      </c>
      <c r="O22" s="30">
        <f t="shared" si="2"/>
        <v>60469.520000000004</v>
      </c>
    </row>
    <row r="23" spans="1:15" ht="39.6">
      <c r="A23" s="87">
        <v>19</v>
      </c>
      <c r="B23" s="15" t="s">
        <v>204</v>
      </c>
      <c r="C23" s="14" t="s">
        <v>143</v>
      </c>
      <c r="D23" s="14" t="s">
        <v>205</v>
      </c>
      <c r="E23" s="29" t="s">
        <v>95</v>
      </c>
      <c r="F23" s="14" t="s">
        <v>22</v>
      </c>
      <c r="G23" s="30">
        <v>140000</v>
      </c>
      <c r="H23" s="35">
        <v>0</v>
      </c>
      <c r="I23" s="30">
        <v>140000</v>
      </c>
      <c r="J23" s="30">
        <v>4018</v>
      </c>
      <c r="K23" s="30">
        <v>21514.37</v>
      </c>
      <c r="L23" s="30">
        <v>4256</v>
      </c>
      <c r="M23" s="30">
        <v>25</v>
      </c>
      <c r="N23" s="30">
        <f t="shared" si="3"/>
        <v>29813.37</v>
      </c>
      <c r="O23" s="30">
        <f t="shared" si="2"/>
        <v>110186.63</v>
      </c>
    </row>
    <row r="24" spans="1:15" ht="39.6">
      <c r="A24" s="87">
        <v>20</v>
      </c>
      <c r="B24" s="15" t="s">
        <v>107</v>
      </c>
      <c r="C24" s="14" t="s">
        <v>143</v>
      </c>
      <c r="D24" s="14" t="s">
        <v>108</v>
      </c>
      <c r="E24" s="29" t="s">
        <v>95</v>
      </c>
      <c r="F24" s="14" t="s">
        <v>22</v>
      </c>
      <c r="G24" s="30">
        <v>90000</v>
      </c>
      <c r="H24" s="35">
        <v>0</v>
      </c>
      <c r="I24" s="30">
        <v>90000</v>
      </c>
      <c r="J24" s="30">
        <v>2583</v>
      </c>
      <c r="K24" s="30">
        <v>9753.1200000000008</v>
      </c>
      <c r="L24" s="30">
        <v>2736</v>
      </c>
      <c r="M24" s="30">
        <v>25</v>
      </c>
      <c r="N24" s="30">
        <f t="shared" si="3"/>
        <v>15097.12</v>
      </c>
      <c r="O24" s="30">
        <f t="shared" si="2"/>
        <v>74902.880000000005</v>
      </c>
    </row>
    <row r="25" spans="1:15" ht="39.6">
      <c r="A25" s="87">
        <v>21</v>
      </c>
      <c r="B25" s="15" t="s">
        <v>109</v>
      </c>
      <c r="C25" s="14" t="s">
        <v>143</v>
      </c>
      <c r="D25" s="14" t="s">
        <v>99</v>
      </c>
      <c r="E25" s="29" t="s">
        <v>95</v>
      </c>
      <c r="F25" s="14" t="s">
        <v>19</v>
      </c>
      <c r="G25" s="30">
        <v>30000</v>
      </c>
      <c r="H25" s="35">
        <v>0</v>
      </c>
      <c r="I25" s="30">
        <v>30000</v>
      </c>
      <c r="J25" s="30">
        <v>861</v>
      </c>
      <c r="K25" s="30">
        <v>0</v>
      </c>
      <c r="L25" s="30">
        <v>912</v>
      </c>
      <c r="M25" s="30">
        <v>25</v>
      </c>
      <c r="N25" s="30">
        <f t="shared" si="3"/>
        <v>1798</v>
      </c>
      <c r="O25" s="30">
        <f t="shared" si="2"/>
        <v>28202</v>
      </c>
    </row>
    <row r="26" spans="1:15" ht="39.6">
      <c r="A26" s="87">
        <v>22</v>
      </c>
      <c r="B26" s="15" t="s">
        <v>208</v>
      </c>
      <c r="C26" s="14" t="s">
        <v>143</v>
      </c>
      <c r="D26" s="14" t="s">
        <v>209</v>
      </c>
      <c r="E26" s="29" t="s">
        <v>95</v>
      </c>
      <c r="F26" s="14" t="s">
        <v>19</v>
      </c>
      <c r="G26" s="30">
        <v>140000</v>
      </c>
      <c r="H26" s="35">
        <v>0</v>
      </c>
      <c r="I26" s="30">
        <v>140000</v>
      </c>
      <c r="J26" s="30">
        <v>4018</v>
      </c>
      <c r="K26" s="30">
        <v>21514.37</v>
      </c>
      <c r="L26" s="30">
        <v>4256</v>
      </c>
      <c r="M26" s="30">
        <v>25</v>
      </c>
      <c r="N26" s="30">
        <f t="shared" si="3"/>
        <v>29813.37</v>
      </c>
      <c r="O26" s="30">
        <f t="shared" si="2"/>
        <v>110186.63</v>
      </c>
    </row>
    <row r="27" spans="1:15" ht="39.6">
      <c r="A27" s="87">
        <v>23</v>
      </c>
      <c r="B27" s="15" t="s">
        <v>277</v>
      </c>
      <c r="C27" s="14" t="s">
        <v>143</v>
      </c>
      <c r="D27" s="14" t="s">
        <v>94</v>
      </c>
      <c r="E27" s="29" t="s">
        <v>95</v>
      </c>
      <c r="F27" s="14" t="s">
        <v>19</v>
      </c>
      <c r="G27" s="30">
        <v>80000</v>
      </c>
      <c r="H27" s="35">
        <v>0</v>
      </c>
      <c r="I27" s="30">
        <v>80000</v>
      </c>
      <c r="J27" s="30">
        <v>2296</v>
      </c>
      <c r="K27" s="30">
        <v>7400.87</v>
      </c>
      <c r="L27" s="30">
        <v>2432</v>
      </c>
      <c r="M27" s="30">
        <v>25</v>
      </c>
      <c r="N27" s="30">
        <f t="shared" si="3"/>
        <v>12153.869999999999</v>
      </c>
      <c r="O27" s="30">
        <f t="shared" si="2"/>
        <v>67846.13</v>
      </c>
    </row>
    <row r="28" spans="1:15" ht="39.6">
      <c r="A28" s="87">
        <v>24</v>
      </c>
      <c r="B28" s="15" t="s">
        <v>110</v>
      </c>
      <c r="C28" s="14" t="s">
        <v>143</v>
      </c>
      <c r="D28" s="14" t="s">
        <v>99</v>
      </c>
      <c r="E28" s="29" t="s">
        <v>95</v>
      </c>
      <c r="F28" s="29" t="s">
        <v>19</v>
      </c>
      <c r="G28" s="30">
        <v>25000</v>
      </c>
      <c r="H28" s="35">
        <v>0</v>
      </c>
      <c r="I28" s="30">
        <v>25000</v>
      </c>
      <c r="J28" s="30">
        <v>717.5</v>
      </c>
      <c r="K28" s="30">
        <v>0</v>
      </c>
      <c r="L28" s="30">
        <v>760</v>
      </c>
      <c r="M28" s="30">
        <v>25</v>
      </c>
      <c r="N28" s="30">
        <f t="shared" si="3"/>
        <v>1502.5</v>
      </c>
      <c r="O28" s="30">
        <f t="shared" si="2"/>
        <v>23497.5</v>
      </c>
    </row>
    <row r="29" spans="1:15" ht="39.6">
      <c r="A29" s="87">
        <v>25</v>
      </c>
      <c r="B29" s="15" t="s">
        <v>111</v>
      </c>
      <c r="C29" s="14" t="s">
        <v>29</v>
      </c>
      <c r="D29" s="14" t="s">
        <v>112</v>
      </c>
      <c r="E29" s="29" t="s">
        <v>95</v>
      </c>
      <c r="F29" s="14" t="s">
        <v>22</v>
      </c>
      <c r="G29" s="30">
        <v>80000</v>
      </c>
      <c r="H29" s="35">
        <v>0</v>
      </c>
      <c r="I29" s="30">
        <v>80000</v>
      </c>
      <c r="J29" s="30">
        <v>2296</v>
      </c>
      <c r="K29" s="30">
        <v>7400.87</v>
      </c>
      <c r="L29" s="30">
        <v>2432</v>
      </c>
      <c r="M29" s="30">
        <v>25</v>
      </c>
      <c r="N29" s="30">
        <f t="shared" si="3"/>
        <v>12153.869999999999</v>
      </c>
      <c r="O29" s="30">
        <f t="shared" si="2"/>
        <v>67846.13</v>
      </c>
    </row>
    <row r="30" spans="1:15" ht="39.6">
      <c r="A30" s="87">
        <v>26</v>
      </c>
      <c r="B30" s="15" t="s">
        <v>113</v>
      </c>
      <c r="C30" s="14" t="s">
        <v>143</v>
      </c>
      <c r="D30" s="14" t="s">
        <v>114</v>
      </c>
      <c r="E30" s="29" t="s">
        <v>95</v>
      </c>
      <c r="F30" s="14" t="s">
        <v>22</v>
      </c>
      <c r="G30" s="30">
        <v>147500</v>
      </c>
      <c r="H30" s="35">
        <v>0</v>
      </c>
      <c r="I30" s="30">
        <v>147500</v>
      </c>
      <c r="J30" s="30">
        <v>4233.25</v>
      </c>
      <c r="K30" s="30">
        <v>23278.560000000001</v>
      </c>
      <c r="L30" s="30">
        <v>4484</v>
      </c>
      <c r="M30" s="30">
        <v>1815</v>
      </c>
      <c r="N30" s="30">
        <f t="shared" si="3"/>
        <v>33810.81</v>
      </c>
      <c r="O30" s="30">
        <f t="shared" si="2"/>
        <v>113689.19</v>
      </c>
    </row>
    <row r="31" spans="1:15" ht="39.6">
      <c r="A31" s="87">
        <v>27</v>
      </c>
      <c r="B31" s="15" t="s">
        <v>115</v>
      </c>
      <c r="C31" s="14" t="s">
        <v>143</v>
      </c>
      <c r="D31" s="14" t="s">
        <v>99</v>
      </c>
      <c r="E31" s="29" t="s">
        <v>95</v>
      </c>
      <c r="F31" s="14" t="s">
        <v>22</v>
      </c>
      <c r="G31" s="30">
        <v>20000</v>
      </c>
      <c r="H31" s="35">
        <v>0</v>
      </c>
      <c r="I31" s="30">
        <v>20000</v>
      </c>
      <c r="J31" s="30">
        <v>574</v>
      </c>
      <c r="K31" s="30">
        <v>0</v>
      </c>
      <c r="L31" s="30">
        <v>608</v>
      </c>
      <c r="M31" s="30">
        <v>25</v>
      </c>
      <c r="N31" s="30">
        <f t="shared" si="3"/>
        <v>1207</v>
      </c>
      <c r="O31" s="30">
        <f t="shared" si="2"/>
        <v>18793</v>
      </c>
    </row>
    <row r="32" spans="1:15" ht="39.6">
      <c r="A32" s="87">
        <v>28</v>
      </c>
      <c r="B32" s="15" t="s">
        <v>116</v>
      </c>
      <c r="C32" s="14" t="s">
        <v>143</v>
      </c>
      <c r="D32" s="14" t="s">
        <v>99</v>
      </c>
      <c r="E32" s="29" t="s">
        <v>95</v>
      </c>
      <c r="F32" s="14" t="s">
        <v>22</v>
      </c>
      <c r="G32" s="30">
        <v>40000</v>
      </c>
      <c r="H32" s="35">
        <v>0</v>
      </c>
      <c r="I32" s="30">
        <v>40000</v>
      </c>
      <c r="J32" s="30">
        <v>1148</v>
      </c>
      <c r="K32" s="30">
        <v>442.65</v>
      </c>
      <c r="L32" s="30">
        <v>1216</v>
      </c>
      <c r="M32" s="30">
        <v>25</v>
      </c>
      <c r="N32" s="30">
        <f t="shared" si="3"/>
        <v>2831.65</v>
      </c>
      <c r="O32" s="30">
        <f t="shared" si="2"/>
        <v>37168.35</v>
      </c>
    </row>
    <row r="33" spans="1:15" ht="39.6">
      <c r="A33" s="87">
        <v>29</v>
      </c>
      <c r="B33" s="15" t="s">
        <v>117</v>
      </c>
      <c r="C33" s="14" t="s">
        <v>143</v>
      </c>
      <c r="D33" s="14" t="s">
        <v>118</v>
      </c>
      <c r="E33" s="29" t="s">
        <v>95</v>
      </c>
      <c r="F33" s="29" t="s">
        <v>22</v>
      </c>
      <c r="G33" s="30">
        <v>135000</v>
      </c>
      <c r="H33" s="35">
        <v>0</v>
      </c>
      <c r="I33" s="30">
        <v>135000</v>
      </c>
      <c r="J33" s="30">
        <v>3874.5</v>
      </c>
      <c r="K33" s="30">
        <v>20338.240000000002</v>
      </c>
      <c r="L33" s="30">
        <v>4104</v>
      </c>
      <c r="M33" s="30">
        <v>25</v>
      </c>
      <c r="N33" s="30">
        <f t="shared" si="3"/>
        <v>28341.74</v>
      </c>
      <c r="O33" s="30">
        <f t="shared" si="2"/>
        <v>106658.26</v>
      </c>
    </row>
    <row r="34" spans="1:15" ht="39.6">
      <c r="A34" s="87">
        <v>30</v>
      </c>
      <c r="B34" s="15" t="s">
        <v>119</v>
      </c>
      <c r="C34" s="14" t="s">
        <v>143</v>
      </c>
      <c r="D34" s="14" t="s">
        <v>120</v>
      </c>
      <c r="E34" s="29" t="s">
        <v>95</v>
      </c>
      <c r="F34" s="14" t="s">
        <v>19</v>
      </c>
      <c r="G34" s="30">
        <v>40000</v>
      </c>
      <c r="H34" s="35">
        <v>0</v>
      </c>
      <c r="I34" s="30">
        <v>40000</v>
      </c>
      <c r="J34" s="30">
        <v>1148</v>
      </c>
      <c r="K34" s="30">
        <v>442.65</v>
      </c>
      <c r="L34" s="30">
        <v>1216</v>
      </c>
      <c r="M34" s="30">
        <v>25</v>
      </c>
      <c r="N34" s="30">
        <f t="shared" si="3"/>
        <v>2831.65</v>
      </c>
      <c r="O34" s="30">
        <f t="shared" si="2"/>
        <v>37168.35</v>
      </c>
    </row>
    <row r="35" spans="1:15" ht="39.6">
      <c r="A35" s="87">
        <v>31</v>
      </c>
      <c r="B35" s="15" t="s">
        <v>121</v>
      </c>
      <c r="C35" s="14" t="s">
        <v>143</v>
      </c>
      <c r="D35" s="14" t="s">
        <v>99</v>
      </c>
      <c r="E35" s="29" t="s">
        <v>95</v>
      </c>
      <c r="F35" s="14" t="s">
        <v>19</v>
      </c>
      <c r="G35" s="30">
        <v>45000</v>
      </c>
      <c r="H35" s="35">
        <v>0</v>
      </c>
      <c r="I35" s="30">
        <v>45000</v>
      </c>
      <c r="J35" s="30">
        <v>1291.5</v>
      </c>
      <c r="K35" s="30">
        <v>1148.33</v>
      </c>
      <c r="L35" s="30">
        <v>1368</v>
      </c>
      <c r="M35" s="30">
        <v>25</v>
      </c>
      <c r="N35" s="30">
        <f t="shared" si="3"/>
        <v>3832.83</v>
      </c>
      <c r="O35" s="30">
        <f t="shared" si="2"/>
        <v>41167.17</v>
      </c>
    </row>
    <row r="36" spans="1:15" ht="39.6">
      <c r="A36" s="87">
        <v>32</v>
      </c>
      <c r="B36" s="15" t="s">
        <v>279</v>
      </c>
      <c r="C36" s="14" t="s">
        <v>143</v>
      </c>
      <c r="D36" s="14" t="s">
        <v>280</v>
      </c>
      <c r="E36" s="29" t="s">
        <v>95</v>
      </c>
      <c r="F36" s="14" t="s">
        <v>19</v>
      </c>
      <c r="G36" s="30">
        <v>80000</v>
      </c>
      <c r="H36" s="35">
        <v>0</v>
      </c>
      <c r="I36" s="30">
        <v>80000</v>
      </c>
      <c r="J36" s="30">
        <v>2296</v>
      </c>
      <c r="K36" s="30">
        <v>7400.87</v>
      </c>
      <c r="L36" s="30">
        <v>2432</v>
      </c>
      <c r="M36" s="30">
        <v>25</v>
      </c>
      <c r="N36" s="30">
        <f t="shared" si="3"/>
        <v>12153.869999999999</v>
      </c>
      <c r="O36" s="30">
        <f t="shared" si="2"/>
        <v>67846.13</v>
      </c>
    </row>
    <row r="37" spans="1:15" ht="39.6">
      <c r="A37" s="87">
        <v>33</v>
      </c>
      <c r="B37" s="15" t="s">
        <v>122</v>
      </c>
      <c r="C37" s="14" t="s">
        <v>143</v>
      </c>
      <c r="D37" s="14" t="s">
        <v>123</v>
      </c>
      <c r="E37" s="29" t="s">
        <v>95</v>
      </c>
      <c r="F37" s="14" t="s">
        <v>22</v>
      </c>
      <c r="G37" s="30">
        <v>180000</v>
      </c>
      <c r="H37" s="35">
        <v>0</v>
      </c>
      <c r="I37" s="30">
        <v>180000</v>
      </c>
      <c r="J37" s="30">
        <v>5166</v>
      </c>
      <c r="K37" s="30">
        <v>31055.42</v>
      </c>
      <c r="L37" s="30">
        <v>4943.8</v>
      </c>
      <c r="M37" s="30">
        <v>25</v>
      </c>
      <c r="N37" s="30">
        <f t="shared" si="3"/>
        <v>41190.22</v>
      </c>
      <c r="O37" s="30">
        <f t="shared" si="2"/>
        <v>138809.78</v>
      </c>
    </row>
    <row r="38" spans="1:15" ht="39.6">
      <c r="A38" s="87">
        <v>34</v>
      </c>
      <c r="B38" s="15" t="s">
        <v>124</v>
      </c>
      <c r="C38" s="14" t="s">
        <v>143</v>
      </c>
      <c r="D38" s="14" t="s">
        <v>99</v>
      </c>
      <c r="E38" s="29" t="s">
        <v>95</v>
      </c>
      <c r="F38" s="14" t="s">
        <v>22</v>
      </c>
      <c r="G38" s="30">
        <v>25000</v>
      </c>
      <c r="H38" s="35">
        <v>0</v>
      </c>
      <c r="I38" s="30">
        <v>25000</v>
      </c>
      <c r="J38" s="30">
        <v>717.5</v>
      </c>
      <c r="K38" s="30">
        <v>0</v>
      </c>
      <c r="L38" s="30">
        <v>760</v>
      </c>
      <c r="M38" s="30">
        <v>25</v>
      </c>
      <c r="N38" s="30">
        <f t="shared" si="3"/>
        <v>1502.5</v>
      </c>
      <c r="O38" s="30">
        <f t="shared" si="2"/>
        <v>23497.5</v>
      </c>
    </row>
    <row r="39" spans="1:15" ht="39.6">
      <c r="A39" s="87">
        <v>35</v>
      </c>
      <c r="B39" s="15" t="s">
        <v>125</v>
      </c>
      <c r="C39" s="14" t="s">
        <v>143</v>
      </c>
      <c r="D39" s="14" t="s">
        <v>120</v>
      </c>
      <c r="E39" s="29" t="s">
        <v>95</v>
      </c>
      <c r="F39" s="14" t="s">
        <v>19</v>
      </c>
      <c r="G39" s="30">
        <v>30000</v>
      </c>
      <c r="H39" s="35">
        <v>0</v>
      </c>
      <c r="I39" s="30">
        <v>30000</v>
      </c>
      <c r="J39" s="30">
        <v>861</v>
      </c>
      <c r="K39" s="30">
        <v>0</v>
      </c>
      <c r="L39" s="30">
        <v>912</v>
      </c>
      <c r="M39" s="30">
        <v>25</v>
      </c>
      <c r="N39" s="30">
        <f t="shared" si="3"/>
        <v>1798</v>
      </c>
      <c r="O39" s="30">
        <f t="shared" si="2"/>
        <v>28202</v>
      </c>
    </row>
    <row r="40" spans="1:15" ht="39.6">
      <c r="A40" s="87">
        <v>36</v>
      </c>
      <c r="B40" s="15" t="s">
        <v>126</v>
      </c>
      <c r="C40" s="14" t="s">
        <v>143</v>
      </c>
      <c r="D40" s="14" t="s">
        <v>103</v>
      </c>
      <c r="E40" s="29" t="s">
        <v>95</v>
      </c>
      <c r="F40" s="14" t="s">
        <v>22</v>
      </c>
      <c r="G40" s="30">
        <v>80000</v>
      </c>
      <c r="H40" s="35">
        <v>0</v>
      </c>
      <c r="I40" s="30">
        <v>80000</v>
      </c>
      <c r="J40" s="30">
        <v>2296</v>
      </c>
      <c r="K40" s="30">
        <v>7400.87</v>
      </c>
      <c r="L40" s="30">
        <v>2432</v>
      </c>
      <c r="M40" s="30">
        <v>25</v>
      </c>
      <c r="N40" s="30">
        <f t="shared" si="3"/>
        <v>12153.869999999999</v>
      </c>
      <c r="O40" s="30">
        <f t="shared" si="2"/>
        <v>67846.13</v>
      </c>
    </row>
    <row r="41" spans="1:15" ht="39.6">
      <c r="A41" s="87">
        <v>37</v>
      </c>
      <c r="B41" s="15" t="s">
        <v>266</v>
      </c>
      <c r="C41" s="14" t="s">
        <v>143</v>
      </c>
      <c r="D41" s="14" t="s">
        <v>29</v>
      </c>
      <c r="E41" s="29" t="s">
        <v>95</v>
      </c>
      <c r="F41" s="14" t="s">
        <v>22</v>
      </c>
      <c r="G41" s="30">
        <v>75000</v>
      </c>
      <c r="H41" s="35">
        <v>0</v>
      </c>
      <c r="I41" s="30">
        <v>75000</v>
      </c>
      <c r="J41" s="30">
        <v>2152.5</v>
      </c>
      <c r="K41" s="30">
        <v>6309.38</v>
      </c>
      <c r="L41" s="30">
        <v>2280</v>
      </c>
      <c r="M41" s="30">
        <v>25</v>
      </c>
      <c r="N41" s="30">
        <f t="shared" si="3"/>
        <v>10766.880000000001</v>
      </c>
      <c r="O41" s="30">
        <f t="shared" si="2"/>
        <v>64233.119999999995</v>
      </c>
    </row>
    <row r="42" spans="1:15" ht="39.6">
      <c r="A42" s="87">
        <v>38</v>
      </c>
      <c r="B42" s="15" t="s">
        <v>219</v>
      </c>
      <c r="C42" s="14" t="s">
        <v>143</v>
      </c>
      <c r="D42" s="14" t="s">
        <v>220</v>
      </c>
      <c r="E42" s="29" t="s">
        <v>95</v>
      </c>
      <c r="F42" s="14" t="s">
        <v>22</v>
      </c>
      <c r="G42" s="30">
        <v>50000</v>
      </c>
      <c r="H42" s="35">
        <v>0</v>
      </c>
      <c r="I42" s="30">
        <v>50000</v>
      </c>
      <c r="J42" s="30">
        <v>1435</v>
      </c>
      <c r="K42" s="30">
        <v>1854</v>
      </c>
      <c r="L42" s="30">
        <v>1520</v>
      </c>
      <c r="M42" s="30">
        <v>25</v>
      </c>
      <c r="N42" s="30">
        <f t="shared" si="3"/>
        <v>4834</v>
      </c>
      <c r="O42" s="30">
        <f t="shared" si="2"/>
        <v>45166</v>
      </c>
    </row>
    <row r="43" spans="1:15" ht="39.6">
      <c r="A43" s="87">
        <v>39</v>
      </c>
      <c r="B43" s="15" t="s">
        <v>282</v>
      </c>
      <c r="C43" s="14" t="s">
        <v>143</v>
      </c>
      <c r="D43" s="14" t="s">
        <v>99</v>
      </c>
      <c r="E43" s="29" t="s">
        <v>95</v>
      </c>
      <c r="F43" s="14" t="s">
        <v>19</v>
      </c>
      <c r="G43" s="30">
        <v>20000</v>
      </c>
      <c r="H43" s="35">
        <v>0</v>
      </c>
      <c r="I43" s="30">
        <v>20000</v>
      </c>
      <c r="J43" s="30">
        <v>574</v>
      </c>
      <c r="K43" s="30">
        <v>0</v>
      </c>
      <c r="L43" s="30">
        <v>608</v>
      </c>
      <c r="M43" s="30">
        <v>25</v>
      </c>
      <c r="N43" s="30">
        <f t="shared" si="3"/>
        <v>1207</v>
      </c>
      <c r="O43" s="30">
        <f t="shared" si="2"/>
        <v>18793</v>
      </c>
    </row>
    <row r="44" spans="1:15" ht="39.6">
      <c r="A44" s="87">
        <v>40</v>
      </c>
      <c r="B44" s="15" t="s">
        <v>284</v>
      </c>
      <c r="C44" s="14" t="s">
        <v>143</v>
      </c>
      <c r="D44" s="14" t="s">
        <v>99</v>
      </c>
      <c r="E44" s="29" t="s">
        <v>95</v>
      </c>
      <c r="F44" s="14" t="s">
        <v>22</v>
      </c>
      <c r="G44" s="30">
        <v>25000</v>
      </c>
      <c r="H44" s="35">
        <v>0</v>
      </c>
      <c r="I44" s="30">
        <v>25000</v>
      </c>
      <c r="J44" s="30">
        <v>717.5</v>
      </c>
      <c r="K44" s="30">
        <v>0</v>
      </c>
      <c r="L44" s="30">
        <v>760</v>
      </c>
      <c r="M44" s="30">
        <v>25</v>
      </c>
      <c r="N44" s="30">
        <f t="shared" si="3"/>
        <v>1502.5</v>
      </c>
      <c r="O44" s="30">
        <f t="shared" si="2"/>
        <v>23497.5</v>
      </c>
    </row>
    <row r="45" spans="1:15" ht="39.6">
      <c r="A45" s="87">
        <v>41</v>
      </c>
      <c r="B45" s="15" t="s">
        <v>127</v>
      </c>
      <c r="C45" s="14" t="s">
        <v>143</v>
      </c>
      <c r="D45" s="14" t="s">
        <v>128</v>
      </c>
      <c r="E45" s="29" t="s">
        <v>95</v>
      </c>
      <c r="F45" s="14" t="s">
        <v>19</v>
      </c>
      <c r="G45" s="30">
        <v>45000</v>
      </c>
      <c r="H45" s="35">
        <v>0</v>
      </c>
      <c r="I45" s="30">
        <v>45000</v>
      </c>
      <c r="J45" s="30">
        <v>1291.5</v>
      </c>
      <c r="K45" s="30">
        <v>1148.33</v>
      </c>
      <c r="L45" s="30">
        <v>1368</v>
      </c>
      <c r="M45" s="30">
        <v>25</v>
      </c>
      <c r="N45" s="30">
        <v>3832.83</v>
      </c>
      <c r="O45" s="30">
        <f t="shared" si="2"/>
        <v>41167.17</v>
      </c>
    </row>
    <row r="46" spans="1:15" ht="39.6">
      <c r="A46" s="87">
        <v>42</v>
      </c>
      <c r="B46" s="15" t="s">
        <v>226</v>
      </c>
      <c r="C46" s="14" t="s">
        <v>143</v>
      </c>
      <c r="D46" s="14" t="s">
        <v>227</v>
      </c>
      <c r="E46" s="29" t="s">
        <v>95</v>
      </c>
      <c r="F46" s="14" t="s">
        <v>22</v>
      </c>
      <c r="G46" s="30">
        <v>125000</v>
      </c>
      <c r="H46" s="35">
        <v>0</v>
      </c>
      <c r="I46" s="30">
        <v>125000</v>
      </c>
      <c r="J46" s="30">
        <v>3587.5</v>
      </c>
      <c r="K46" s="30">
        <v>17985.990000000002</v>
      </c>
      <c r="L46" s="30">
        <v>3800</v>
      </c>
      <c r="M46" s="30">
        <v>25</v>
      </c>
      <c r="N46" s="30">
        <f t="shared" si="3"/>
        <v>25398.49</v>
      </c>
      <c r="O46" s="30">
        <f t="shared" si="2"/>
        <v>99601.51</v>
      </c>
    </row>
    <row r="47" spans="1:15" ht="39.6">
      <c r="A47" s="87">
        <v>43</v>
      </c>
      <c r="B47" s="15" t="s">
        <v>210</v>
      </c>
      <c r="C47" s="14" t="s">
        <v>143</v>
      </c>
      <c r="D47" s="14" t="s">
        <v>99</v>
      </c>
      <c r="E47" s="29" t="s">
        <v>95</v>
      </c>
      <c r="F47" s="14" t="s">
        <v>22</v>
      </c>
      <c r="G47" s="30">
        <v>28150</v>
      </c>
      <c r="H47" s="35">
        <v>0</v>
      </c>
      <c r="I47" s="30">
        <v>28150</v>
      </c>
      <c r="J47" s="30">
        <v>807.91</v>
      </c>
      <c r="K47" s="30">
        <v>0</v>
      </c>
      <c r="L47" s="30">
        <v>855.76</v>
      </c>
      <c r="M47" s="30">
        <v>2695</v>
      </c>
      <c r="N47" s="30">
        <f t="shared" si="3"/>
        <v>4358.67</v>
      </c>
      <c r="O47" s="30">
        <f t="shared" si="2"/>
        <v>23791.33</v>
      </c>
    </row>
    <row r="48" spans="1:15" ht="39.6">
      <c r="A48" s="87">
        <v>44</v>
      </c>
      <c r="B48" s="15" t="s">
        <v>129</v>
      </c>
      <c r="C48" s="14" t="s">
        <v>143</v>
      </c>
      <c r="D48" s="14" t="s">
        <v>99</v>
      </c>
      <c r="E48" s="29" t="s">
        <v>95</v>
      </c>
      <c r="F48" s="14" t="s">
        <v>22</v>
      </c>
      <c r="G48" s="30">
        <v>25000</v>
      </c>
      <c r="H48" s="35">
        <v>0</v>
      </c>
      <c r="I48" s="30">
        <v>25000</v>
      </c>
      <c r="J48" s="30">
        <v>717.5</v>
      </c>
      <c r="K48" s="30">
        <v>0</v>
      </c>
      <c r="L48" s="30">
        <v>760</v>
      </c>
      <c r="M48" s="30">
        <v>25</v>
      </c>
      <c r="N48" s="30">
        <f t="shared" si="3"/>
        <v>1502.5</v>
      </c>
      <c r="O48" s="30">
        <f t="shared" si="2"/>
        <v>23497.5</v>
      </c>
    </row>
    <row r="49" spans="1:15" ht="39.6">
      <c r="A49" s="87">
        <v>45</v>
      </c>
      <c r="B49" s="15" t="s">
        <v>275</v>
      </c>
      <c r="C49" s="14" t="s">
        <v>143</v>
      </c>
      <c r="D49" s="14" t="s">
        <v>276</v>
      </c>
      <c r="E49" s="29" t="s">
        <v>95</v>
      </c>
      <c r="F49" s="14" t="s">
        <v>22</v>
      </c>
      <c r="G49" s="30">
        <v>80000</v>
      </c>
      <c r="H49" s="35">
        <v>0</v>
      </c>
      <c r="I49" s="30">
        <v>80000</v>
      </c>
      <c r="J49" s="30">
        <v>2296</v>
      </c>
      <c r="K49" s="30">
        <v>7400.87</v>
      </c>
      <c r="L49" s="30">
        <v>2432</v>
      </c>
      <c r="M49" s="30">
        <v>2695</v>
      </c>
      <c r="N49" s="30">
        <f t="shared" si="3"/>
        <v>14823.869999999999</v>
      </c>
      <c r="O49" s="30">
        <f t="shared" si="2"/>
        <v>65176.130000000005</v>
      </c>
    </row>
    <row r="50" spans="1:15" ht="39.6">
      <c r="A50" s="87">
        <v>46</v>
      </c>
      <c r="B50" s="15" t="s">
        <v>130</v>
      </c>
      <c r="C50" s="14" t="s">
        <v>143</v>
      </c>
      <c r="D50" s="14" t="s">
        <v>65</v>
      </c>
      <c r="E50" s="29" t="s">
        <v>95</v>
      </c>
      <c r="F50" s="14" t="s">
        <v>22</v>
      </c>
      <c r="G50" s="30">
        <v>140000</v>
      </c>
      <c r="H50" s="35">
        <v>0</v>
      </c>
      <c r="I50" s="30">
        <v>140000</v>
      </c>
      <c r="J50" s="30">
        <v>4018</v>
      </c>
      <c r="K50" s="30">
        <v>21514.37</v>
      </c>
      <c r="L50" s="30">
        <v>4256</v>
      </c>
      <c r="M50" s="30">
        <v>1815</v>
      </c>
      <c r="N50" s="30">
        <f t="shared" si="3"/>
        <v>31603.37</v>
      </c>
      <c r="O50" s="30">
        <f t="shared" si="2"/>
        <v>108396.63</v>
      </c>
    </row>
    <row r="51" spans="1:15" ht="39.6">
      <c r="A51" s="87">
        <v>47</v>
      </c>
      <c r="B51" s="15" t="s">
        <v>222</v>
      </c>
      <c r="C51" s="14" t="s">
        <v>143</v>
      </c>
      <c r="D51" s="14" t="s">
        <v>223</v>
      </c>
      <c r="E51" s="29" t="s">
        <v>95</v>
      </c>
      <c r="F51" s="14" t="s">
        <v>22</v>
      </c>
      <c r="G51" s="30">
        <v>130000</v>
      </c>
      <c r="H51" s="35">
        <v>0</v>
      </c>
      <c r="I51" s="30">
        <v>130000</v>
      </c>
      <c r="J51" s="30">
        <v>3731</v>
      </c>
      <c r="K51" s="30">
        <v>19162.12</v>
      </c>
      <c r="L51" s="30">
        <v>3952</v>
      </c>
      <c r="M51" s="30">
        <v>25</v>
      </c>
      <c r="N51" s="30">
        <f t="shared" si="3"/>
        <v>26870.12</v>
      </c>
      <c r="O51" s="30">
        <f t="shared" si="2"/>
        <v>103129.88</v>
      </c>
    </row>
    <row r="52" spans="1:15" ht="39.6">
      <c r="A52" s="87">
        <v>48</v>
      </c>
      <c r="B52" s="15" t="s">
        <v>131</v>
      </c>
      <c r="C52" s="14" t="s">
        <v>143</v>
      </c>
      <c r="D52" s="14" t="s">
        <v>99</v>
      </c>
      <c r="E52" s="29" t="s">
        <v>95</v>
      </c>
      <c r="F52" s="14" t="s">
        <v>22</v>
      </c>
      <c r="G52" s="30">
        <v>30000</v>
      </c>
      <c r="H52" s="35">
        <v>0</v>
      </c>
      <c r="I52" s="30">
        <v>30000</v>
      </c>
      <c r="J52" s="30">
        <v>861</v>
      </c>
      <c r="K52" s="30">
        <v>0</v>
      </c>
      <c r="L52" s="30">
        <v>912</v>
      </c>
      <c r="M52" s="30">
        <v>25</v>
      </c>
      <c r="N52" s="30">
        <f t="shared" si="3"/>
        <v>1798</v>
      </c>
      <c r="O52" s="30">
        <f t="shared" si="2"/>
        <v>28202</v>
      </c>
    </row>
    <row r="53" spans="1:15" ht="39.6">
      <c r="A53" s="87">
        <v>49</v>
      </c>
      <c r="B53" s="15" t="s">
        <v>132</v>
      </c>
      <c r="C53" s="14" t="s">
        <v>143</v>
      </c>
      <c r="D53" s="14" t="s">
        <v>41</v>
      </c>
      <c r="E53" s="29" t="s">
        <v>95</v>
      </c>
      <c r="F53" s="14" t="s">
        <v>22</v>
      </c>
      <c r="G53" s="30">
        <v>80000</v>
      </c>
      <c r="H53" s="35">
        <v>0</v>
      </c>
      <c r="I53" s="30">
        <v>80000</v>
      </c>
      <c r="J53" s="30">
        <v>2296</v>
      </c>
      <c r="K53" s="30">
        <v>7400.87</v>
      </c>
      <c r="L53" s="30">
        <v>2432</v>
      </c>
      <c r="M53" s="30">
        <v>25</v>
      </c>
      <c r="N53" s="30">
        <f t="shared" si="3"/>
        <v>12153.869999999999</v>
      </c>
      <c r="O53" s="30">
        <f t="shared" si="2"/>
        <v>67846.13</v>
      </c>
    </row>
    <row r="54" spans="1:15" ht="39.6">
      <c r="A54" s="87">
        <v>50</v>
      </c>
      <c r="B54" s="15" t="s">
        <v>133</v>
      </c>
      <c r="C54" s="14" t="s">
        <v>143</v>
      </c>
      <c r="D54" s="14" t="s">
        <v>65</v>
      </c>
      <c r="E54" s="29" t="s">
        <v>95</v>
      </c>
      <c r="F54" s="14" t="s">
        <v>19</v>
      </c>
      <c r="G54" s="30">
        <v>140000</v>
      </c>
      <c r="H54" s="35">
        <v>0</v>
      </c>
      <c r="I54" s="30">
        <v>140000</v>
      </c>
      <c r="J54" s="30">
        <v>4018</v>
      </c>
      <c r="K54" s="31">
        <v>21514.37</v>
      </c>
      <c r="L54" s="30">
        <v>4256</v>
      </c>
      <c r="M54" s="30">
        <v>25</v>
      </c>
      <c r="N54" s="30">
        <f t="shared" si="3"/>
        <v>29813.37</v>
      </c>
      <c r="O54" s="30">
        <f t="shared" si="2"/>
        <v>110186.63</v>
      </c>
    </row>
    <row r="55" spans="1:15" ht="39.6">
      <c r="A55" s="87">
        <v>51</v>
      </c>
      <c r="B55" s="15" t="s">
        <v>134</v>
      </c>
      <c r="C55" s="14" t="s">
        <v>143</v>
      </c>
      <c r="D55" s="14" t="s">
        <v>135</v>
      </c>
      <c r="E55" s="29" t="s">
        <v>95</v>
      </c>
      <c r="F55" s="14" t="s">
        <v>19</v>
      </c>
      <c r="G55" s="30">
        <v>30000</v>
      </c>
      <c r="H55" s="35">
        <v>0</v>
      </c>
      <c r="I55" s="30">
        <v>30000</v>
      </c>
      <c r="J55" s="30">
        <v>861</v>
      </c>
      <c r="K55" s="30">
        <v>0</v>
      </c>
      <c r="L55" s="30">
        <v>912</v>
      </c>
      <c r="M55" s="30">
        <v>25</v>
      </c>
      <c r="N55" s="30">
        <f t="shared" si="3"/>
        <v>1798</v>
      </c>
      <c r="O55" s="30">
        <f t="shared" si="2"/>
        <v>28202</v>
      </c>
    </row>
    <row r="56" spans="1:15" ht="39.6">
      <c r="A56" s="87">
        <v>52</v>
      </c>
      <c r="B56" s="15" t="s">
        <v>267</v>
      </c>
      <c r="C56" s="14" t="s">
        <v>143</v>
      </c>
      <c r="D56" s="14" t="s">
        <v>268</v>
      </c>
      <c r="E56" s="29" t="s">
        <v>95</v>
      </c>
      <c r="F56" s="14" t="s">
        <v>19</v>
      </c>
      <c r="G56" s="30">
        <v>50000</v>
      </c>
      <c r="H56" s="35">
        <v>0</v>
      </c>
      <c r="I56" s="30">
        <v>50000</v>
      </c>
      <c r="J56" s="30">
        <v>1435</v>
      </c>
      <c r="K56" s="30">
        <v>1854</v>
      </c>
      <c r="L56" s="30">
        <v>1520</v>
      </c>
      <c r="M56" s="30">
        <v>25</v>
      </c>
      <c r="N56" s="30">
        <f t="shared" si="3"/>
        <v>4834</v>
      </c>
      <c r="O56" s="30">
        <f t="shared" si="2"/>
        <v>45166</v>
      </c>
    </row>
    <row r="57" spans="1:15" ht="39.6">
      <c r="A57" s="87">
        <v>53</v>
      </c>
      <c r="B57" s="15" t="s">
        <v>203</v>
      </c>
      <c r="C57" s="14" t="s">
        <v>143</v>
      </c>
      <c r="D57" s="14" t="s">
        <v>44</v>
      </c>
      <c r="E57" s="29" t="s">
        <v>95</v>
      </c>
      <c r="F57" s="14" t="s">
        <v>22</v>
      </c>
      <c r="G57" s="30">
        <v>180000</v>
      </c>
      <c r="H57" s="35">
        <v>0</v>
      </c>
      <c r="I57" s="30">
        <v>180000</v>
      </c>
      <c r="J57" s="30">
        <v>5166</v>
      </c>
      <c r="K57" s="30">
        <v>31055.42</v>
      </c>
      <c r="L57" s="30">
        <v>4943.8</v>
      </c>
      <c r="M57" s="30">
        <v>25</v>
      </c>
      <c r="N57" s="30">
        <f t="shared" si="3"/>
        <v>41190.22</v>
      </c>
      <c r="O57" s="30">
        <f t="shared" si="2"/>
        <v>138809.78</v>
      </c>
    </row>
    <row r="58" spans="1:15" ht="39.6">
      <c r="A58" s="87">
        <v>54</v>
      </c>
      <c r="B58" s="15" t="s">
        <v>136</v>
      </c>
      <c r="C58" s="14" t="s">
        <v>143</v>
      </c>
      <c r="D58" s="14" t="s">
        <v>29</v>
      </c>
      <c r="E58" s="29" t="s">
        <v>95</v>
      </c>
      <c r="F58" s="14" t="s">
        <v>22</v>
      </c>
      <c r="G58" s="30">
        <v>80000</v>
      </c>
      <c r="H58" s="35">
        <v>0</v>
      </c>
      <c r="I58" s="30">
        <v>80000</v>
      </c>
      <c r="J58" s="30">
        <v>2296</v>
      </c>
      <c r="K58" s="30">
        <v>7400.87</v>
      </c>
      <c r="L58" s="30">
        <v>2432</v>
      </c>
      <c r="M58" s="30">
        <v>25</v>
      </c>
      <c r="N58" s="30">
        <f t="shared" si="3"/>
        <v>12153.869999999999</v>
      </c>
      <c r="O58" s="30">
        <f t="shared" si="2"/>
        <v>67846.13</v>
      </c>
    </row>
    <row r="59" spans="1:15" ht="39.6">
      <c r="A59" s="87">
        <v>55</v>
      </c>
      <c r="B59" s="15" t="s">
        <v>224</v>
      </c>
      <c r="C59" s="14" t="s">
        <v>143</v>
      </c>
      <c r="D59" s="14" t="s">
        <v>225</v>
      </c>
      <c r="E59" s="29" t="s">
        <v>95</v>
      </c>
      <c r="F59" s="14" t="s">
        <v>22</v>
      </c>
      <c r="G59" s="30">
        <v>35000</v>
      </c>
      <c r="H59" s="35">
        <v>0</v>
      </c>
      <c r="I59" s="30">
        <v>35000</v>
      </c>
      <c r="J59" s="30">
        <v>1004.5</v>
      </c>
      <c r="K59" s="30">
        <v>0</v>
      </c>
      <c r="L59" s="30">
        <v>1064</v>
      </c>
      <c r="M59" s="30">
        <v>25</v>
      </c>
      <c r="N59" s="30">
        <f t="shared" si="3"/>
        <v>2093.5</v>
      </c>
      <c r="O59" s="30">
        <f t="shared" si="2"/>
        <v>32906.5</v>
      </c>
    </row>
    <row r="60" spans="1:15" ht="39.6">
      <c r="A60" s="87">
        <v>56</v>
      </c>
      <c r="B60" s="15" t="s">
        <v>230</v>
      </c>
      <c r="C60" s="14" t="s">
        <v>143</v>
      </c>
      <c r="D60" s="14" t="s">
        <v>231</v>
      </c>
      <c r="E60" s="29" t="s">
        <v>95</v>
      </c>
      <c r="F60" s="14" t="s">
        <v>19</v>
      </c>
      <c r="G60" s="30">
        <v>130000</v>
      </c>
      <c r="H60" s="35">
        <v>0</v>
      </c>
      <c r="I60" s="30">
        <v>130000</v>
      </c>
      <c r="J60" s="30">
        <v>3731</v>
      </c>
      <c r="K60" s="30">
        <v>19162.12</v>
      </c>
      <c r="L60" s="30">
        <v>3952</v>
      </c>
      <c r="M60" s="30">
        <v>25</v>
      </c>
      <c r="N60" s="30">
        <f t="shared" si="3"/>
        <v>26870.12</v>
      </c>
      <c r="O60" s="30">
        <f t="shared" si="2"/>
        <v>103129.88</v>
      </c>
    </row>
    <row r="61" spans="1:15" ht="39.6">
      <c r="A61" s="87">
        <v>57</v>
      </c>
      <c r="B61" s="15" t="s">
        <v>137</v>
      </c>
      <c r="C61" s="14" t="s">
        <v>143</v>
      </c>
      <c r="D61" s="14" t="s">
        <v>27</v>
      </c>
      <c r="E61" s="29" t="s">
        <v>95</v>
      </c>
      <c r="F61" s="14" t="s">
        <v>19</v>
      </c>
      <c r="G61" s="30">
        <v>25000</v>
      </c>
      <c r="H61" s="35">
        <v>0</v>
      </c>
      <c r="I61" s="30">
        <v>25000</v>
      </c>
      <c r="J61" s="30">
        <v>717.5</v>
      </c>
      <c r="K61" s="30">
        <v>0</v>
      </c>
      <c r="L61" s="30">
        <v>760</v>
      </c>
      <c r="M61" s="30">
        <v>25</v>
      </c>
      <c r="N61" s="30">
        <f t="shared" si="3"/>
        <v>1502.5</v>
      </c>
      <c r="O61" s="30">
        <f t="shared" ref="O61:O99" si="4">I61-N61</f>
        <v>23497.5</v>
      </c>
    </row>
    <row r="62" spans="1:15" ht="39.6">
      <c r="A62" s="87">
        <v>58</v>
      </c>
      <c r="B62" s="15" t="s">
        <v>138</v>
      </c>
      <c r="C62" s="14" t="s">
        <v>143</v>
      </c>
      <c r="D62" s="14" t="s">
        <v>99</v>
      </c>
      <c r="E62" s="29" t="s">
        <v>95</v>
      </c>
      <c r="F62" s="14" t="s">
        <v>22</v>
      </c>
      <c r="G62" s="30">
        <v>50000</v>
      </c>
      <c r="H62" s="35">
        <v>0</v>
      </c>
      <c r="I62" s="30">
        <v>50000</v>
      </c>
      <c r="J62" s="30">
        <v>1435</v>
      </c>
      <c r="K62" s="30">
        <v>1854</v>
      </c>
      <c r="L62" s="30">
        <v>1520</v>
      </c>
      <c r="M62" s="30">
        <v>25</v>
      </c>
      <c r="N62" s="30">
        <f t="shared" si="3"/>
        <v>4834</v>
      </c>
      <c r="O62" s="30">
        <f t="shared" si="4"/>
        <v>45166</v>
      </c>
    </row>
    <row r="63" spans="1:15" ht="39.6">
      <c r="A63" s="87">
        <v>59</v>
      </c>
      <c r="B63" s="15" t="s">
        <v>139</v>
      </c>
      <c r="C63" s="14" t="s">
        <v>143</v>
      </c>
      <c r="D63" s="14" t="s">
        <v>99</v>
      </c>
      <c r="E63" s="29" t="s">
        <v>95</v>
      </c>
      <c r="F63" s="14" t="s">
        <v>22</v>
      </c>
      <c r="G63" s="30">
        <v>20000</v>
      </c>
      <c r="H63" s="35">
        <v>0</v>
      </c>
      <c r="I63" s="30">
        <v>20000</v>
      </c>
      <c r="J63" s="30">
        <v>574</v>
      </c>
      <c r="K63" s="30">
        <v>0</v>
      </c>
      <c r="L63" s="30">
        <v>608</v>
      </c>
      <c r="M63" s="30">
        <v>25</v>
      </c>
      <c r="N63" s="30">
        <f t="shared" ref="N63:N100" si="5">SUM(J63:M63)</f>
        <v>1207</v>
      </c>
      <c r="O63" s="30">
        <f t="shared" si="4"/>
        <v>18793</v>
      </c>
    </row>
    <row r="64" spans="1:15" ht="39.6">
      <c r="A64" s="87">
        <v>60</v>
      </c>
      <c r="B64" s="15" t="s">
        <v>287</v>
      </c>
      <c r="C64" s="14" t="s">
        <v>143</v>
      </c>
      <c r="D64" s="14" t="s">
        <v>288</v>
      </c>
      <c r="E64" s="29" t="s">
        <v>95</v>
      </c>
      <c r="F64" s="14" t="s">
        <v>19</v>
      </c>
      <c r="G64" s="30">
        <v>145000</v>
      </c>
      <c r="H64" s="35">
        <v>0</v>
      </c>
      <c r="I64" s="30">
        <v>145000</v>
      </c>
      <c r="J64" s="30">
        <v>4161.5</v>
      </c>
      <c r="K64" s="30">
        <v>22690.49</v>
      </c>
      <c r="L64" s="30">
        <v>4408</v>
      </c>
      <c r="M64" s="30">
        <v>25</v>
      </c>
      <c r="N64" s="30">
        <f t="shared" si="5"/>
        <v>31284.99</v>
      </c>
      <c r="O64" s="30">
        <f t="shared" si="4"/>
        <v>113715.01</v>
      </c>
    </row>
    <row r="65" spans="1:15" ht="39.6">
      <c r="A65" s="87">
        <v>61</v>
      </c>
      <c r="B65" s="15" t="s">
        <v>140</v>
      </c>
      <c r="C65" s="14" t="s">
        <v>143</v>
      </c>
      <c r="D65" s="14" t="s">
        <v>292</v>
      </c>
      <c r="E65" s="29" t="s">
        <v>95</v>
      </c>
      <c r="F65" s="14" t="s">
        <v>22</v>
      </c>
      <c r="G65" s="30">
        <v>30000</v>
      </c>
      <c r="H65" s="35">
        <v>0</v>
      </c>
      <c r="I65" s="30">
        <v>30000</v>
      </c>
      <c r="J65" s="30">
        <v>861</v>
      </c>
      <c r="K65" s="30">
        <v>0</v>
      </c>
      <c r="L65" s="30">
        <v>912</v>
      </c>
      <c r="M65" s="30">
        <v>25</v>
      </c>
      <c r="N65" s="30">
        <f t="shared" si="5"/>
        <v>1798</v>
      </c>
      <c r="O65" s="30">
        <f t="shared" si="4"/>
        <v>28202</v>
      </c>
    </row>
    <row r="66" spans="1:15" ht="39.6">
      <c r="A66" s="87">
        <v>62</v>
      </c>
      <c r="B66" s="15" t="s">
        <v>141</v>
      </c>
      <c r="C66" s="14" t="s">
        <v>143</v>
      </c>
      <c r="D66" s="14" t="s">
        <v>57</v>
      </c>
      <c r="E66" s="29" t="s">
        <v>95</v>
      </c>
      <c r="F66" s="14" t="s">
        <v>22</v>
      </c>
      <c r="G66" s="30">
        <v>60000</v>
      </c>
      <c r="H66" s="35">
        <v>0</v>
      </c>
      <c r="I66" s="30">
        <v>60000</v>
      </c>
      <c r="J66" s="30">
        <v>1722</v>
      </c>
      <c r="K66" s="30">
        <v>3486.68</v>
      </c>
      <c r="L66" s="30">
        <v>1824</v>
      </c>
      <c r="M66" s="30">
        <v>25</v>
      </c>
      <c r="N66" s="30">
        <f t="shared" si="5"/>
        <v>7057.68</v>
      </c>
      <c r="O66" s="30">
        <f t="shared" si="4"/>
        <v>52942.32</v>
      </c>
    </row>
    <row r="67" spans="1:15" ht="39.6">
      <c r="A67" s="87">
        <v>63</v>
      </c>
      <c r="B67" s="14" t="s">
        <v>172</v>
      </c>
      <c r="C67" s="14" t="s">
        <v>143</v>
      </c>
      <c r="D67" s="14" t="s">
        <v>27</v>
      </c>
      <c r="E67" s="29" t="s">
        <v>95</v>
      </c>
      <c r="F67" s="14" t="s">
        <v>19</v>
      </c>
      <c r="G67" s="30">
        <v>25000</v>
      </c>
      <c r="H67" s="35">
        <v>0</v>
      </c>
      <c r="I67" s="30">
        <v>25000</v>
      </c>
      <c r="J67" s="30">
        <v>717.5</v>
      </c>
      <c r="K67" s="30">
        <v>0</v>
      </c>
      <c r="L67" s="30">
        <v>760</v>
      </c>
      <c r="M67" s="30">
        <v>25</v>
      </c>
      <c r="N67" s="30">
        <f t="shared" si="5"/>
        <v>1502.5</v>
      </c>
      <c r="O67" s="30">
        <f t="shared" si="4"/>
        <v>23497.5</v>
      </c>
    </row>
    <row r="68" spans="1:15" ht="39.6">
      <c r="A68" s="87">
        <v>64</v>
      </c>
      <c r="B68" s="15" t="s">
        <v>142</v>
      </c>
      <c r="C68" s="14" t="s">
        <v>143</v>
      </c>
      <c r="D68" s="14" t="s">
        <v>144</v>
      </c>
      <c r="E68" s="29" t="s">
        <v>95</v>
      </c>
      <c r="F68" s="14" t="s">
        <v>19</v>
      </c>
      <c r="G68" s="30">
        <v>150000</v>
      </c>
      <c r="H68" s="35">
        <v>0</v>
      </c>
      <c r="I68" s="30">
        <v>150000</v>
      </c>
      <c r="J68" s="30">
        <v>4305</v>
      </c>
      <c r="K68" s="30">
        <v>23866.62</v>
      </c>
      <c r="L68" s="30">
        <v>4560</v>
      </c>
      <c r="M68" s="30">
        <v>25</v>
      </c>
      <c r="N68" s="30">
        <f t="shared" si="5"/>
        <v>32756.62</v>
      </c>
      <c r="O68" s="30">
        <f t="shared" si="4"/>
        <v>117243.38</v>
      </c>
    </row>
    <row r="69" spans="1:15" ht="39.6">
      <c r="A69" s="87">
        <v>65</v>
      </c>
      <c r="B69" s="15" t="s">
        <v>145</v>
      </c>
      <c r="C69" s="14" t="s">
        <v>143</v>
      </c>
      <c r="D69" s="14" t="s">
        <v>94</v>
      </c>
      <c r="E69" s="29" t="s">
        <v>95</v>
      </c>
      <c r="F69" s="14" t="s">
        <v>19</v>
      </c>
      <c r="G69" s="30">
        <v>80000</v>
      </c>
      <c r="H69" s="35">
        <v>0</v>
      </c>
      <c r="I69" s="30">
        <v>80000</v>
      </c>
      <c r="J69" s="30">
        <v>2296</v>
      </c>
      <c r="K69" s="30">
        <v>7400.87</v>
      </c>
      <c r="L69" s="30">
        <v>2432</v>
      </c>
      <c r="M69" s="30">
        <v>25</v>
      </c>
      <c r="N69" s="30">
        <f t="shared" si="5"/>
        <v>12153.869999999999</v>
      </c>
      <c r="O69" s="30">
        <f t="shared" si="4"/>
        <v>67846.13</v>
      </c>
    </row>
    <row r="70" spans="1:15" ht="39.6">
      <c r="A70" s="87">
        <v>66</v>
      </c>
      <c r="B70" s="15" t="s">
        <v>201</v>
      </c>
      <c r="C70" s="14" t="s">
        <v>143</v>
      </c>
      <c r="D70" s="14" t="s">
        <v>99</v>
      </c>
      <c r="E70" s="29" t="s">
        <v>95</v>
      </c>
      <c r="F70" s="14" t="s">
        <v>22</v>
      </c>
      <c r="G70" s="30">
        <v>40000</v>
      </c>
      <c r="H70" s="35">
        <v>0</v>
      </c>
      <c r="I70" s="30">
        <v>40000</v>
      </c>
      <c r="J70" s="30">
        <v>1148</v>
      </c>
      <c r="K70" s="30">
        <v>442.65</v>
      </c>
      <c r="L70" s="30">
        <v>1216</v>
      </c>
      <c r="M70" s="30">
        <v>25</v>
      </c>
      <c r="N70" s="30">
        <f t="shared" si="5"/>
        <v>2831.65</v>
      </c>
      <c r="O70" s="30">
        <f t="shared" si="4"/>
        <v>37168.35</v>
      </c>
    </row>
    <row r="71" spans="1:15" ht="39.6">
      <c r="A71" s="87">
        <v>67</v>
      </c>
      <c r="B71" s="15" t="s">
        <v>289</v>
      </c>
      <c r="C71" s="14" t="s">
        <v>143</v>
      </c>
      <c r="D71" s="14" t="s">
        <v>29</v>
      </c>
      <c r="E71" s="29" t="s">
        <v>95</v>
      </c>
      <c r="F71" s="14" t="s">
        <v>22</v>
      </c>
      <c r="G71" s="30">
        <v>80000</v>
      </c>
      <c r="H71" s="35">
        <v>0</v>
      </c>
      <c r="I71" s="30">
        <v>80000</v>
      </c>
      <c r="J71" s="30">
        <v>2296</v>
      </c>
      <c r="K71" s="30">
        <v>7400.87</v>
      </c>
      <c r="L71" s="30">
        <v>2432</v>
      </c>
      <c r="M71" s="30">
        <v>25</v>
      </c>
      <c r="N71" s="30">
        <f t="shared" si="5"/>
        <v>12153.869999999999</v>
      </c>
      <c r="O71" s="30">
        <f t="shared" si="4"/>
        <v>67846.13</v>
      </c>
    </row>
    <row r="72" spans="1:15" ht="39.6">
      <c r="A72" s="87">
        <v>68</v>
      </c>
      <c r="B72" s="15" t="s">
        <v>146</v>
      </c>
      <c r="C72" s="14" t="s">
        <v>143</v>
      </c>
      <c r="D72" s="14" t="s">
        <v>29</v>
      </c>
      <c r="E72" s="29" t="s">
        <v>95</v>
      </c>
      <c r="F72" s="14" t="s">
        <v>22</v>
      </c>
      <c r="G72" s="30">
        <v>80000</v>
      </c>
      <c r="H72" s="35">
        <v>0</v>
      </c>
      <c r="I72" s="30">
        <v>80000</v>
      </c>
      <c r="J72" s="30">
        <v>2296</v>
      </c>
      <c r="K72" s="30">
        <v>7400.87</v>
      </c>
      <c r="L72" s="30">
        <v>2432</v>
      </c>
      <c r="M72" s="30">
        <v>1815</v>
      </c>
      <c r="N72" s="30">
        <f t="shared" si="5"/>
        <v>13943.869999999999</v>
      </c>
      <c r="O72" s="30">
        <f t="shared" si="4"/>
        <v>66056.13</v>
      </c>
    </row>
    <row r="73" spans="1:15" ht="39.6">
      <c r="A73" s="87">
        <v>69</v>
      </c>
      <c r="B73" s="15" t="s">
        <v>147</v>
      </c>
      <c r="C73" s="14" t="s">
        <v>143</v>
      </c>
      <c r="D73" s="14" t="s">
        <v>202</v>
      </c>
      <c r="E73" s="29" t="s">
        <v>95</v>
      </c>
      <c r="F73" s="14" t="s">
        <v>19</v>
      </c>
      <c r="G73" s="30">
        <v>30000</v>
      </c>
      <c r="H73" s="35">
        <v>0</v>
      </c>
      <c r="I73" s="30">
        <v>30000</v>
      </c>
      <c r="J73" s="30">
        <v>861</v>
      </c>
      <c r="K73" s="30">
        <v>0</v>
      </c>
      <c r="L73" s="30">
        <v>912</v>
      </c>
      <c r="M73" s="30">
        <v>25</v>
      </c>
      <c r="N73" s="30">
        <f t="shared" si="5"/>
        <v>1798</v>
      </c>
      <c r="O73" s="30">
        <f t="shared" si="4"/>
        <v>28202</v>
      </c>
    </row>
    <row r="74" spans="1:15" ht="39.6">
      <c r="A74" s="87">
        <v>70</v>
      </c>
      <c r="B74" s="15" t="s">
        <v>148</v>
      </c>
      <c r="C74" s="14" t="s">
        <v>143</v>
      </c>
      <c r="D74" s="14" t="s">
        <v>99</v>
      </c>
      <c r="E74" s="29" t="s">
        <v>95</v>
      </c>
      <c r="F74" s="14" t="s">
        <v>19</v>
      </c>
      <c r="G74" s="30">
        <v>30000</v>
      </c>
      <c r="H74" s="35">
        <v>0</v>
      </c>
      <c r="I74" s="30">
        <v>30000</v>
      </c>
      <c r="J74" s="30">
        <v>861</v>
      </c>
      <c r="K74" s="30">
        <v>0</v>
      </c>
      <c r="L74" s="30">
        <v>912</v>
      </c>
      <c r="M74" s="30">
        <v>25</v>
      </c>
      <c r="N74" s="30">
        <f t="shared" si="5"/>
        <v>1798</v>
      </c>
      <c r="O74" s="30">
        <f t="shared" si="4"/>
        <v>28202</v>
      </c>
    </row>
    <row r="75" spans="1:15" ht="39.6">
      <c r="A75" s="87">
        <v>71</v>
      </c>
      <c r="B75" s="15" t="s">
        <v>149</v>
      </c>
      <c r="C75" s="14" t="s">
        <v>143</v>
      </c>
      <c r="D75" s="14" t="s">
        <v>103</v>
      </c>
      <c r="E75" s="29" t="s">
        <v>95</v>
      </c>
      <c r="F75" s="14" t="s">
        <v>22</v>
      </c>
      <c r="G75" s="30">
        <v>80000</v>
      </c>
      <c r="H75" s="35">
        <v>0</v>
      </c>
      <c r="I75" s="30">
        <v>80000</v>
      </c>
      <c r="J75" s="30">
        <v>2296</v>
      </c>
      <c r="K75" s="30">
        <v>7400.87</v>
      </c>
      <c r="L75" s="30">
        <v>2432</v>
      </c>
      <c r="M75" s="30">
        <v>25</v>
      </c>
      <c r="N75" s="30">
        <f t="shared" si="5"/>
        <v>12153.869999999999</v>
      </c>
      <c r="O75" s="30">
        <f t="shared" si="4"/>
        <v>67846.13</v>
      </c>
    </row>
    <row r="76" spans="1:15" ht="39.6">
      <c r="A76" s="87">
        <v>72</v>
      </c>
      <c r="B76" s="15" t="s">
        <v>150</v>
      </c>
      <c r="C76" s="14" t="s">
        <v>143</v>
      </c>
      <c r="D76" s="14" t="s">
        <v>46</v>
      </c>
      <c r="E76" s="29" t="s">
        <v>95</v>
      </c>
      <c r="F76" s="14" t="s">
        <v>19</v>
      </c>
      <c r="G76" s="30">
        <v>75000</v>
      </c>
      <c r="H76" s="35">
        <v>0</v>
      </c>
      <c r="I76" s="30">
        <v>75000</v>
      </c>
      <c r="J76" s="30">
        <v>2152.5</v>
      </c>
      <c r="K76" s="30">
        <v>6309.38</v>
      </c>
      <c r="L76" s="30">
        <v>2280</v>
      </c>
      <c r="M76" s="30">
        <v>25</v>
      </c>
      <c r="N76" s="30">
        <f t="shared" si="5"/>
        <v>10766.880000000001</v>
      </c>
      <c r="O76" s="30">
        <f t="shared" si="4"/>
        <v>64233.119999999995</v>
      </c>
    </row>
    <row r="77" spans="1:15" ht="39.6">
      <c r="A77" s="87">
        <v>73</v>
      </c>
      <c r="B77" s="15" t="s">
        <v>151</v>
      </c>
      <c r="C77" s="14" t="s">
        <v>143</v>
      </c>
      <c r="D77" s="14" t="s">
        <v>94</v>
      </c>
      <c r="E77" s="29" t="s">
        <v>95</v>
      </c>
      <c r="F77" s="14" t="s">
        <v>22</v>
      </c>
      <c r="G77" s="30">
        <v>80000</v>
      </c>
      <c r="H77" s="35">
        <v>0</v>
      </c>
      <c r="I77" s="30">
        <v>80000</v>
      </c>
      <c r="J77" s="30">
        <v>2296</v>
      </c>
      <c r="K77" s="30">
        <v>7400.87</v>
      </c>
      <c r="L77" s="30">
        <v>2432</v>
      </c>
      <c r="M77" s="30">
        <v>25</v>
      </c>
      <c r="N77" s="30">
        <f t="shared" si="5"/>
        <v>12153.869999999999</v>
      </c>
      <c r="O77" s="30">
        <f t="shared" si="4"/>
        <v>67846.13</v>
      </c>
    </row>
    <row r="78" spans="1:15" ht="39.6">
      <c r="A78" s="87">
        <v>74</v>
      </c>
      <c r="B78" s="15" t="s">
        <v>206</v>
      </c>
      <c r="C78" s="14" t="s">
        <v>143</v>
      </c>
      <c r="D78" s="14" t="s">
        <v>207</v>
      </c>
      <c r="E78" s="29" t="s">
        <v>95</v>
      </c>
      <c r="F78" s="14" t="s">
        <v>22</v>
      </c>
      <c r="G78" s="30">
        <v>35000</v>
      </c>
      <c r="H78" s="35">
        <v>0</v>
      </c>
      <c r="I78" s="30">
        <v>35000</v>
      </c>
      <c r="J78" s="30">
        <v>1004.5</v>
      </c>
      <c r="K78" s="30">
        <v>0</v>
      </c>
      <c r="L78" s="30">
        <v>1064</v>
      </c>
      <c r="M78" s="30">
        <v>25</v>
      </c>
      <c r="N78" s="30">
        <f t="shared" si="5"/>
        <v>2093.5</v>
      </c>
      <c r="O78" s="30">
        <f t="shared" si="4"/>
        <v>32906.5</v>
      </c>
    </row>
    <row r="79" spans="1:15" ht="39.6">
      <c r="A79" s="87">
        <v>75</v>
      </c>
      <c r="B79" s="15" t="s">
        <v>278</v>
      </c>
      <c r="C79" s="14" t="s">
        <v>143</v>
      </c>
      <c r="D79" s="14" t="s">
        <v>103</v>
      </c>
      <c r="E79" s="29" t="s">
        <v>95</v>
      </c>
      <c r="F79" s="14" t="s">
        <v>22</v>
      </c>
      <c r="G79" s="30">
        <v>80000</v>
      </c>
      <c r="H79" s="35">
        <v>0</v>
      </c>
      <c r="I79" s="30">
        <v>80000</v>
      </c>
      <c r="J79" s="30">
        <v>2296</v>
      </c>
      <c r="K79" s="30">
        <v>7400.87</v>
      </c>
      <c r="L79" s="30">
        <v>2432</v>
      </c>
      <c r="M79" s="30">
        <v>25</v>
      </c>
      <c r="N79" s="30">
        <f t="shared" si="5"/>
        <v>12153.869999999999</v>
      </c>
      <c r="O79" s="30">
        <f t="shared" si="4"/>
        <v>67846.13</v>
      </c>
    </row>
    <row r="80" spans="1:15" ht="39.6">
      <c r="A80" s="87">
        <v>76</v>
      </c>
      <c r="B80" s="15" t="s">
        <v>152</v>
      </c>
      <c r="C80" s="14" t="s">
        <v>143</v>
      </c>
      <c r="D80" s="14" t="s">
        <v>153</v>
      </c>
      <c r="E80" s="29" t="s">
        <v>95</v>
      </c>
      <c r="F80" s="14" t="s">
        <v>22</v>
      </c>
      <c r="G80" s="30">
        <v>70000</v>
      </c>
      <c r="H80" s="35">
        <v>0</v>
      </c>
      <c r="I80" s="30">
        <v>70000</v>
      </c>
      <c r="J80" s="30">
        <v>2009</v>
      </c>
      <c r="K80" s="30">
        <v>5368.48</v>
      </c>
      <c r="L80" s="30">
        <v>2128</v>
      </c>
      <c r="M80" s="30">
        <v>25</v>
      </c>
      <c r="N80" s="30">
        <f t="shared" si="5"/>
        <v>9530.48</v>
      </c>
      <c r="O80" s="30">
        <f t="shared" si="4"/>
        <v>60469.520000000004</v>
      </c>
    </row>
    <row r="81" spans="1:15" ht="39.6">
      <c r="A81" s="87">
        <v>77</v>
      </c>
      <c r="B81" s="15" t="s">
        <v>273</v>
      </c>
      <c r="C81" s="14" t="s">
        <v>143</v>
      </c>
      <c r="D81" s="14" t="s">
        <v>274</v>
      </c>
      <c r="E81" s="29" t="s">
        <v>95</v>
      </c>
      <c r="F81" s="14" t="s">
        <v>22</v>
      </c>
      <c r="G81" s="30">
        <v>80000</v>
      </c>
      <c r="H81" s="35">
        <v>0</v>
      </c>
      <c r="I81" s="30">
        <v>80000</v>
      </c>
      <c r="J81" s="30">
        <v>2296</v>
      </c>
      <c r="K81" s="30">
        <v>7400.87</v>
      </c>
      <c r="L81" s="30">
        <v>2432</v>
      </c>
      <c r="M81" s="30">
        <v>2695</v>
      </c>
      <c r="N81" s="30">
        <f t="shared" si="5"/>
        <v>14823.869999999999</v>
      </c>
      <c r="O81" s="30">
        <f t="shared" si="4"/>
        <v>65176.130000000005</v>
      </c>
    </row>
    <row r="82" spans="1:15" ht="39.6">
      <c r="A82" s="87">
        <v>78</v>
      </c>
      <c r="B82" s="15" t="s">
        <v>154</v>
      </c>
      <c r="C82" s="14" t="s">
        <v>143</v>
      </c>
      <c r="D82" s="14" t="s">
        <v>155</v>
      </c>
      <c r="E82" s="29" t="s">
        <v>95</v>
      </c>
      <c r="F82" s="14" t="s">
        <v>22</v>
      </c>
      <c r="G82" s="30">
        <v>40000</v>
      </c>
      <c r="H82" s="35">
        <v>0</v>
      </c>
      <c r="I82" s="30">
        <v>40000</v>
      </c>
      <c r="J82" s="30">
        <v>1148</v>
      </c>
      <c r="K82" s="30">
        <v>442.65</v>
      </c>
      <c r="L82" s="30">
        <v>1216</v>
      </c>
      <c r="M82" s="30">
        <v>25</v>
      </c>
      <c r="N82" s="30">
        <f t="shared" si="5"/>
        <v>2831.65</v>
      </c>
      <c r="O82" s="30">
        <f t="shared" si="4"/>
        <v>37168.35</v>
      </c>
    </row>
    <row r="83" spans="1:15" ht="39.6">
      <c r="A83" s="87">
        <v>79</v>
      </c>
      <c r="B83" s="15" t="s">
        <v>156</v>
      </c>
      <c r="C83" s="14" t="s">
        <v>143</v>
      </c>
      <c r="D83" s="14" t="s">
        <v>157</v>
      </c>
      <c r="E83" s="29" t="s">
        <v>95</v>
      </c>
      <c r="F83" s="14" t="s">
        <v>22</v>
      </c>
      <c r="G83" s="30">
        <v>80000</v>
      </c>
      <c r="H83" s="35">
        <v>0</v>
      </c>
      <c r="I83" s="30">
        <v>80000</v>
      </c>
      <c r="J83" s="30">
        <v>2296</v>
      </c>
      <c r="K83" s="30">
        <v>7400.87</v>
      </c>
      <c r="L83" s="30">
        <v>2432</v>
      </c>
      <c r="M83" s="30">
        <v>25</v>
      </c>
      <c r="N83" s="30">
        <f t="shared" si="5"/>
        <v>12153.869999999999</v>
      </c>
      <c r="O83" s="30">
        <f t="shared" si="4"/>
        <v>67846.13</v>
      </c>
    </row>
    <row r="84" spans="1:15" ht="39.6">
      <c r="A84" s="87">
        <v>80</v>
      </c>
      <c r="B84" s="15" t="s">
        <v>214</v>
      </c>
      <c r="C84" s="14" t="s">
        <v>143</v>
      </c>
      <c r="D84" s="14" t="s">
        <v>209</v>
      </c>
      <c r="E84" s="29" t="s">
        <v>95</v>
      </c>
      <c r="F84" s="14" t="s">
        <v>22</v>
      </c>
      <c r="G84" s="30">
        <v>155000</v>
      </c>
      <c r="H84" s="35">
        <v>0</v>
      </c>
      <c r="I84" s="30">
        <v>155000</v>
      </c>
      <c r="J84" s="30">
        <v>4448.5</v>
      </c>
      <c r="K84" s="30">
        <v>25042.74</v>
      </c>
      <c r="L84" s="30">
        <v>4712</v>
      </c>
      <c r="M84" s="30">
        <v>25945</v>
      </c>
      <c r="N84" s="30">
        <f t="shared" si="5"/>
        <v>60148.240000000005</v>
      </c>
      <c r="O84" s="30">
        <f t="shared" si="4"/>
        <v>94851.76</v>
      </c>
    </row>
    <row r="85" spans="1:15" ht="39.6">
      <c r="A85" s="87">
        <v>81</v>
      </c>
      <c r="B85" s="15" t="s">
        <v>158</v>
      </c>
      <c r="C85" s="14" t="s">
        <v>143</v>
      </c>
      <c r="D85" s="14" t="s">
        <v>94</v>
      </c>
      <c r="E85" s="29" t="s">
        <v>95</v>
      </c>
      <c r="F85" s="14" t="s">
        <v>22</v>
      </c>
      <c r="G85" s="30">
        <v>180000</v>
      </c>
      <c r="H85" s="35">
        <v>0</v>
      </c>
      <c r="I85" s="30">
        <v>180000</v>
      </c>
      <c r="J85" s="30">
        <v>5166</v>
      </c>
      <c r="K85" s="30">
        <v>31055.42</v>
      </c>
      <c r="L85" s="30">
        <v>4943.8</v>
      </c>
      <c r="M85" s="30">
        <v>25</v>
      </c>
      <c r="N85" s="30">
        <f t="shared" si="5"/>
        <v>41190.22</v>
      </c>
      <c r="O85" s="30">
        <f t="shared" si="4"/>
        <v>138809.78</v>
      </c>
    </row>
    <row r="86" spans="1:15" ht="39.6">
      <c r="A86" s="87">
        <v>82</v>
      </c>
      <c r="B86" s="15" t="s">
        <v>291</v>
      </c>
      <c r="C86" s="14" t="s">
        <v>143</v>
      </c>
      <c r="D86" s="14" t="s">
        <v>283</v>
      </c>
      <c r="E86" s="29" t="s">
        <v>95</v>
      </c>
      <c r="F86" s="14" t="s">
        <v>19</v>
      </c>
      <c r="G86" s="30">
        <v>150000</v>
      </c>
      <c r="H86" s="35">
        <v>0</v>
      </c>
      <c r="I86" s="30">
        <v>150000</v>
      </c>
      <c r="J86" s="30">
        <v>4305</v>
      </c>
      <c r="K86" s="30">
        <v>23866.62</v>
      </c>
      <c r="L86" s="30">
        <v>4560</v>
      </c>
      <c r="M86" s="30">
        <v>25</v>
      </c>
      <c r="N86" s="30">
        <f t="shared" si="5"/>
        <v>32756.62</v>
      </c>
      <c r="O86" s="30">
        <f t="shared" si="4"/>
        <v>117243.38</v>
      </c>
    </row>
    <row r="87" spans="1:15" ht="39.6">
      <c r="A87" s="87">
        <v>83</v>
      </c>
      <c r="B87" s="15" t="s">
        <v>159</v>
      </c>
      <c r="C87" s="14" t="s">
        <v>143</v>
      </c>
      <c r="D87" s="14" t="s">
        <v>160</v>
      </c>
      <c r="E87" s="29" t="s">
        <v>95</v>
      </c>
      <c r="F87" s="14" t="s">
        <v>22</v>
      </c>
      <c r="G87" s="30">
        <v>80000</v>
      </c>
      <c r="H87" s="35">
        <v>0</v>
      </c>
      <c r="I87" s="30">
        <v>80000</v>
      </c>
      <c r="J87" s="30">
        <v>2296</v>
      </c>
      <c r="K87" s="30">
        <v>7400.87</v>
      </c>
      <c r="L87" s="30">
        <v>2432</v>
      </c>
      <c r="M87" s="30">
        <v>25</v>
      </c>
      <c r="N87" s="30">
        <f t="shared" si="5"/>
        <v>12153.869999999999</v>
      </c>
      <c r="O87" s="30">
        <f t="shared" si="4"/>
        <v>67846.13</v>
      </c>
    </row>
    <row r="88" spans="1:15" ht="39.6">
      <c r="A88" s="87">
        <v>84</v>
      </c>
      <c r="B88" s="15" t="s">
        <v>281</v>
      </c>
      <c r="C88" s="14" t="s">
        <v>143</v>
      </c>
      <c r="D88" s="14" t="s">
        <v>46</v>
      </c>
      <c r="E88" s="29" t="s">
        <v>95</v>
      </c>
      <c r="F88" s="14" t="s">
        <v>19</v>
      </c>
      <c r="G88" s="30">
        <v>80000</v>
      </c>
      <c r="H88" s="35">
        <v>0</v>
      </c>
      <c r="I88" s="30">
        <v>80000</v>
      </c>
      <c r="J88" s="30">
        <v>2296</v>
      </c>
      <c r="K88" s="30">
        <v>7400.87</v>
      </c>
      <c r="L88" s="30">
        <v>2432</v>
      </c>
      <c r="M88" s="30">
        <v>25</v>
      </c>
      <c r="N88" s="30">
        <f t="shared" si="5"/>
        <v>12153.869999999999</v>
      </c>
      <c r="O88" s="30">
        <f t="shared" si="4"/>
        <v>67846.13</v>
      </c>
    </row>
    <row r="89" spans="1:15" ht="39.6">
      <c r="A89" s="87">
        <v>85</v>
      </c>
      <c r="B89" s="15" t="s">
        <v>161</v>
      </c>
      <c r="C89" s="14" t="s">
        <v>143</v>
      </c>
      <c r="D89" s="14" t="s">
        <v>162</v>
      </c>
      <c r="E89" s="29" t="s">
        <v>95</v>
      </c>
      <c r="F89" s="14" t="s">
        <v>22</v>
      </c>
      <c r="G89" s="30">
        <v>140545</v>
      </c>
      <c r="H89" s="35">
        <v>0</v>
      </c>
      <c r="I89" s="30">
        <v>140545</v>
      </c>
      <c r="J89" s="30">
        <v>4033.64</v>
      </c>
      <c r="K89" s="30">
        <v>21642.57</v>
      </c>
      <c r="L89" s="30">
        <v>4272.57</v>
      </c>
      <c r="M89" s="30">
        <v>1815</v>
      </c>
      <c r="N89" s="30">
        <f t="shared" si="5"/>
        <v>31763.78</v>
      </c>
      <c r="O89" s="30">
        <f t="shared" si="4"/>
        <v>108781.22</v>
      </c>
    </row>
    <row r="90" spans="1:15" ht="39.6">
      <c r="A90" s="87">
        <v>86</v>
      </c>
      <c r="B90" s="15" t="s">
        <v>269</v>
      </c>
      <c r="C90" s="14" t="s">
        <v>143</v>
      </c>
      <c r="D90" s="14" t="s">
        <v>90</v>
      </c>
      <c r="E90" s="29" t="s">
        <v>95</v>
      </c>
      <c r="F90" s="14" t="s">
        <v>22</v>
      </c>
      <c r="G90" s="30">
        <v>25000</v>
      </c>
      <c r="H90" s="35">
        <v>0</v>
      </c>
      <c r="I90" s="30">
        <v>25000</v>
      </c>
      <c r="J90" s="30">
        <v>717.5</v>
      </c>
      <c r="K90" s="30">
        <v>0</v>
      </c>
      <c r="L90" s="30">
        <v>760</v>
      </c>
      <c r="M90" s="30">
        <v>25</v>
      </c>
      <c r="N90" s="30">
        <f t="shared" si="5"/>
        <v>1502.5</v>
      </c>
      <c r="O90" s="30">
        <f t="shared" si="4"/>
        <v>23497.5</v>
      </c>
    </row>
    <row r="91" spans="1:15" ht="39.6">
      <c r="A91" s="87">
        <v>87</v>
      </c>
      <c r="B91" s="15" t="s">
        <v>163</v>
      </c>
      <c r="C91" s="14" t="s">
        <v>143</v>
      </c>
      <c r="D91" s="14" t="s">
        <v>94</v>
      </c>
      <c r="E91" s="29" t="s">
        <v>95</v>
      </c>
      <c r="F91" s="14" t="s">
        <v>19</v>
      </c>
      <c r="G91" s="30">
        <v>58000</v>
      </c>
      <c r="H91" s="35">
        <v>0</v>
      </c>
      <c r="I91" s="30">
        <v>58000</v>
      </c>
      <c r="J91" s="30">
        <v>1664.6</v>
      </c>
      <c r="K91" s="30">
        <v>3110.32</v>
      </c>
      <c r="L91" s="30">
        <v>1763.2</v>
      </c>
      <c r="M91" s="30">
        <v>25</v>
      </c>
      <c r="N91" s="30">
        <f t="shared" si="5"/>
        <v>6563.12</v>
      </c>
      <c r="O91" s="30">
        <f t="shared" si="4"/>
        <v>51436.88</v>
      </c>
    </row>
    <row r="92" spans="1:15" ht="39.6">
      <c r="A92" s="87">
        <v>88</v>
      </c>
      <c r="B92" s="15" t="s">
        <v>164</v>
      </c>
      <c r="C92" s="14" t="s">
        <v>143</v>
      </c>
      <c r="D92" s="14" t="s">
        <v>94</v>
      </c>
      <c r="E92" s="29" t="s">
        <v>95</v>
      </c>
      <c r="F92" s="14" t="s">
        <v>19</v>
      </c>
      <c r="G92" s="30">
        <v>65000</v>
      </c>
      <c r="H92" s="35">
        <v>0</v>
      </c>
      <c r="I92" s="30">
        <v>65000</v>
      </c>
      <c r="J92" s="30">
        <v>1865.5</v>
      </c>
      <c r="K92" s="30">
        <v>4427.58</v>
      </c>
      <c r="L92" s="30">
        <v>1976</v>
      </c>
      <c r="M92" s="30">
        <v>25</v>
      </c>
      <c r="N92" s="30">
        <f t="shared" si="5"/>
        <v>8294.08</v>
      </c>
      <c r="O92" s="30">
        <f t="shared" si="4"/>
        <v>56705.919999999998</v>
      </c>
    </row>
    <row r="93" spans="1:15" ht="39.6">
      <c r="A93" s="87">
        <v>89</v>
      </c>
      <c r="B93" s="15" t="s">
        <v>165</v>
      </c>
      <c r="C93" s="14" t="s">
        <v>143</v>
      </c>
      <c r="D93" s="14" t="s">
        <v>105</v>
      </c>
      <c r="E93" s="29" t="s">
        <v>95</v>
      </c>
      <c r="F93" s="14" t="s">
        <v>22</v>
      </c>
      <c r="G93" s="30">
        <v>35000</v>
      </c>
      <c r="H93" s="35">
        <v>0</v>
      </c>
      <c r="I93" s="30">
        <v>35000</v>
      </c>
      <c r="J93" s="30">
        <v>1004.5</v>
      </c>
      <c r="K93" s="30">
        <v>0</v>
      </c>
      <c r="L93" s="30">
        <v>1064</v>
      </c>
      <c r="M93" s="30">
        <v>25</v>
      </c>
      <c r="N93" s="30">
        <f t="shared" si="5"/>
        <v>2093.5</v>
      </c>
      <c r="O93" s="30">
        <f t="shared" si="4"/>
        <v>32906.5</v>
      </c>
    </row>
    <row r="94" spans="1:15" ht="39.6">
      <c r="A94" s="87">
        <v>90</v>
      </c>
      <c r="B94" s="15" t="s">
        <v>166</v>
      </c>
      <c r="C94" s="14" t="s">
        <v>143</v>
      </c>
      <c r="D94" s="14" t="s">
        <v>99</v>
      </c>
      <c r="E94" s="29" t="s">
        <v>95</v>
      </c>
      <c r="F94" s="14" t="s">
        <v>19</v>
      </c>
      <c r="G94" s="30">
        <v>30000</v>
      </c>
      <c r="H94" s="35">
        <v>0</v>
      </c>
      <c r="I94" s="30">
        <v>30000</v>
      </c>
      <c r="J94" s="30">
        <v>861</v>
      </c>
      <c r="K94" s="30">
        <v>0</v>
      </c>
      <c r="L94" s="30">
        <v>912</v>
      </c>
      <c r="M94" s="30">
        <v>25</v>
      </c>
      <c r="N94" s="30">
        <f t="shared" si="5"/>
        <v>1798</v>
      </c>
      <c r="O94" s="30">
        <f t="shared" si="4"/>
        <v>28202</v>
      </c>
    </row>
    <row r="95" spans="1:15" ht="39.6">
      <c r="A95" s="87">
        <v>91</v>
      </c>
      <c r="B95" s="15" t="s">
        <v>167</v>
      </c>
      <c r="C95" s="14" t="s">
        <v>143</v>
      </c>
      <c r="D95" s="14" t="s">
        <v>202</v>
      </c>
      <c r="E95" s="29" t="s">
        <v>95</v>
      </c>
      <c r="F95" s="14" t="s">
        <v>19</v>
      </c>
      <c r="G95" s="30">
        <v>40000</v>
      </c>
      <c r="H95" s="35">
        <v>0</v>
      </c>
      <c r="I95" s="30">
        <v>40000</v>
      </c>
      <c r="J95" s="30">
        <v>1148</v>
      </c>
      <c r="K95" s="30">
        <v>442.65</v>
      </c>
      <c r="L95" s="30">
        <v>1216</v>
      </c>
      <c r="M95" s="30">
        <v>25</v>
      </c>
      <c r="N95" s="30">
        <f t="shared" si="5"/>
        <v>2831.65</v>
      </c>
      <c r="O95" s="30">
        <f t="shared" si="4"/>
        <v>37168.35</v>
      </c>
    </row>
    <row r="96" spans="1:15" ht="39.6">
      <c r="A96" s="87">
        <v>92</v>
      </c>
      <c r="B96" s="15" t="s">
        <v>218</v>
      </c>
      <c r="C96" s="14" t="s">
        <v>143</v>
      </c>
      <c r="D96" s="14" t="s">
        <v>120</v>
      </c>
      <c r="E96" s="29" t="s">
        <v>95</v>
      </c>
      <c r="F96" s="14" t="s">
        <v>22</v>
      </c>
      <c r="G96" s="30">
        <v>40000</v>
      </c>
      <c r="H96" s="35">
        <v>0</v>
      </c>
      <c r="I96" s="30">
        <v>40000</v>
      </c>
      <c r="J96" s="30">
        <v>1148</v>
      </c>
      <c r="K96" s="30">
        <v>442.65</v>
      </c>
      <c r="L96" s="30">
        <v>1216</v>
      </c>
      <c r="M96" s="30">
        <v>25</v>
      </c>
      <c r="N96" s="30">
        <f t="shared" si="5"/>
        <v>2831.65</v>
      </c>
      <c r="O96" s="30">
        <f t="shared" si="4"/>
        <v>37168.35</v>
      </c>
    </row>
    <row r="97" spans="1:15" ht="39.6">
      <c r="A97" s="87">
        <v>93</v>
      </c>
      <c r="B97" s="15" t="s">
        <v>168</v>
      </c>
      <c r="C97" s="14" t="s">
        <v>143</v>
      </c>
      <c r="D97" s="14" t="s">
        <v>169</v>
      </c>
      <c r="E97" s="29" t="s">
        <v>95</v>
      </c>
      <c r="F97" s="14" t="s">
        <v>22</v>
      </c>
      <c r="G97" s="30">
        <v>150000</v>
      </c>
      <c r="H97" s="35">
        <v>0</v>
      </c>
      <c r="I97" s="30">
        <v>150000</v>
      </c>
      <c r="J97" s="30">
        <v>4305</v>
      </c>
      <c r="K97" s="30">
        <v>23866.62</v>
      </c>
      <c r="L97" s="30">
        <v>4560</v>
      </c>
      <c r="M97" s="30">
        <v>25</v>
      </c>
      <c r="N97" s="30">
        <f t="shared" si="5"/>
        <v>32756.62</v>
      </c>
      <c r="O97" s="30">
        <f t="shared" si="4"/>
        <v>117243.38</v>
      </c>
    </row>
    <row r="98" spans="1:15" ht="39.6">
      <c r="A98" s="87">
        <v>94</v>
      </c>
      <c r="B98" s="15" t="s">
        <v>221</v>
      </c>
      <c r="C98" s="14" t="s">
        <v>143</v>
      </c>
      <c r="D98" s="14" t="s">
        <v>27</v>
      </c>
      <c r="E98" s="29" t="s">
        <v>95</v>
      </c>
      <c r="F98" s="14" t="s">
        <v>19</v>
      </c>
      <c r="G98" s="30">
        <v>20000</v>
      </c>
      <c r="H98" s="35">
        <v>0</v>
      </c>
      <c r="I98" s="30">
        <v>20000</v>
      </c>
      <c r="J98" s="30">
        <v>574</v>
      </c>
      <c r="K98" s="30">
        <v>0</v>
      </c>
      <c r="L98" s="30">
        <v>608</v>
      </c>
      <c r="M98" s="30">
        <v>25</v>
      </c>
      <c r="N98" s="30">
        <f t="shared" si="5"/>
        <v>1207</v>
      </c>
      <c r="O98" s="30">
        <f t="shared" si="4"/>
        <v>18793</v>
      </c>
    </row>
    <row r="99" spans="1:15" ht="39.6">
      <c r="A99" s="87">
        <v>95</v>
      </c>
      <c r="B99" s="15" t="s">
        <v>211</v>
      </c>
      <c r="C99" s="14" t="s">
        <v>143</v>
      </c>
      <c r="D99" s="14" t="s">
        <v>212</v>
      </c>
      <c r="E99" s="29" t="s">
        <v>95</v>
      </c>
      <c r="F99" s="14" t="s">
        <v>19</v>
      </c>
      <c r="G99" s="30">
        <v>40000</v>
      </c>
      <c r="H99" s="35">
        <v>0</v>
      </c>
      <c r="I99" s="30">
        <v>40000</v>
      </c>
      <c r="J99" s="30">
        <v>1148</v>
      </c>
      <c r="K99" s="30">
        <v>442.65</v>
      </c>
      <c r="L99" s="30">
        <v>1216</v>
      </c>
      <c r="M99" s="30">
        <v>1885</v>
      </c>
      <c r="N99" s="30">
        <f t="shared" si="5"/>
        <v>4691.6499999999996</v>
      </c>
      <c r="O99" s="30">
        <f t="shared" si="4"/>
        <v>35308.35</v>
      </c>
    </row>
    <row r="100" spans="1:15" ht="39.6">
      <c r="A100" s="87">
        <v>96</v>
      </c>
      <c r="B100" s="15" t="s">
        <v>170</v>
      </c>
      <c r="C100" s="14" t="s">
        <v>143</v>
      </c>
      <c r="D100" s="14" t="s">
        <v>171</v>
      </c>
      <c r="E100" s="29" t="s">
        <v>95</v>
      </c>
      <c r="F100" s="14" t="s">
        <v>22</v>
      </c>
      <c r="G100" s="30">
        <v>75000</v>
      </c>
      <c r="H100" s="35">
        <v>0</v>
      </c>
      <c r="I100" s="30">
        <v>75000</v>
      </c>
      <c r="J100" s="30">
        <v>2152.5</v>
      </c>
      <c r="K100" s="30">
        <v>6309.38</v>
      </c>
      <c r="L100" s="30">
        <v>2280</v>
      </c>
      <c r="M100" s="30">
        <v>25</v>
      </c>
      <c r="N100" s="30">
        <f t="shared" si="5"/>
        <v>10766.880000000001</v>
      </c>
      <c r="O100" s="30">
        <f t="shared" ref="O100" si="6">I100-N100</f>
        <v>64233.119999999995</v>
      </c>
    </row>
    <row r="101" spans="1:15" s="33" customFormat="1" ht="13.8" thickBot="1">
      <c r="A101" s="96" t="s">
        <v>91</v>
      </c>
      <c r="B101" s="97"/>
      <c r="C101" s="97"/>
      <c r="D101" s="97"/>
      <c r="E101" s="97"/>
      <c r="F101" s="98"/>
      <c r="G101" s="34">
        <f>SUM(G5:G100)</f>
        <v>6921173.7999999998</v>
      </c>
      <c r="H101" s="34">
        <f t="shared" ref="H101:O101" si="7">SUM(H5:H100)</f>
        <v>0</v>
      </c>
      <c r="I101" s="34">
        <f t="shared" si="7"/>
        <v>6921173.7999999998</v>
      </c>
      <c r="J101" s="34">
        <f t="shared" si="7"/>
        <v>198637.69000000003</v>
      </c>
      <c r="K101" s="34">
        <f t="shared" si="7"/>
        <v>708847.87999999989</v>
      </c>
      <c r="L101" s="34">
        <f t="shared" si="7"/>
        <v>207409.93</v>
      </c>
      <c r="M101" s="34">
        <f t="shared" si="7"/>
        <v>58385</v>
      </c>
      <c r="N101" s="34">
        <f t="shared" si="7"/>
        <v>1173280.5</v>
      </c>
      <c r="O101" s="34">
        <f t="shared" si="7"/>
        <v>5747893.2999999952</v>
      </c>
    </row>
    <row r="102" spans="1:15" ht="14.4">
      <c r="A102"/>
      <c r="B102"/>
      <c r="C102"/>
      <c r="D102"/>
      <c r="E102"/>
      <c r="F102"/>
      <c r="G102"/>
      <c r="H102"/>
      <c r="I102"/>
      <c r="J102"/>
      <c r="K102"/>
    </row>
    <row r="103" spans="1:15" ht="14.4">
      <c r="A103" s="49"/>
      <c r="B103" s="62" t="s">
        <v>188</v>
      </c>
      <c r="C103" s="51"/>
      <c r="D103" s="63" t="s">
        <v>189</v>
      </c>
      <c r="E103" s="53"/>
      <c r="F103" s="52"/>
      <c r="G103" s="52"/>
      <c r="H103" s="52"/>
      <c r="I103" s="52"/>
      <c r="J103" s="54"/>
      <c r="K103" s="53"/>
      <c r="L103" s="54"/>
      <c r="M103" s="53"/>
    </row>
    <row r="104" spans="1:15" ht="14.4">
      <c r="A104" s="49"/>
      <c r="B104" s="55"/>
      <c r="C104" s="56"/>
      <c r="D104" s="57"/>
      <c r="E104" s="58"/>
      <c r="F104" s="59"/>
      <c r="G104" s="59"/>
      <c r="H104" s="53"/>
      <c r="I104" s="59"/>
      <c r="J104" s="60"/>
      <c r="K104" s="49"/>
      <c r="L104" s="60"/>
      <c r="M104" s="49"/>
    </row>
    <row r="105" spans="1:15" ht="14.4">
      <c r="A105" s="49"/>
      <c r="B105" s="50" t="s">
        <v>190</v>
      </c>
      <c r="C105" s="56"/>
      <c r="D105" s="95" t="s">
        <v>191</v>
      </c>
      <c r="E105" s="95"/>
      <c r="F105" s="59"/>
      <c r="G105" s="59"/>
      <c r="H105" s="88"/>
      <c r="I105" s="88"/>
      <c r="J105" s="88"/>
      <c r="K105" s="49"/>
      <c r="L105" s="60"/>
      <c r="M105" s="49"/>
    </row>
    <row r="106" spans="1:15" ht="14.4">
      <c r="A106" s="49"/>
      <c r="B106" s="49"/>
      <c r="C106" s="61"/>
      <c r="D106" s="56"/>
      <c r="E106" s="53"/>
      <c r="F106" s="53"/>
      <c r="G106" s="59"/>
      <c r="H106" s="53" t="s">
        <v>192</v>
      </c>
      <c r="I106" s="53"/>
      <c r="J106" s="59"/>
      <c r="K106" s="60"/>
      <c r="L106" s="60"/>
      <c r="M106" s="49"/>
    </row>
    <row r="107" spans="1:15" ht="14.4">
      <c r="A107"/>
      <c r="B107"/>
      <c r="C107"/>
      <c r="D107"/>
      <c r="E107"/>
      <c r="F107"/>
      <c r="G107"/>
      <c r="H107"/>
      <c r="I107"/>
      <c r="J107"/>
      <c r="K107"/>
    </row>
    <row r="113" s="28" customFormat="1"/>
    <row r="114" s="28" customFormat="1"/>
    <row r="115" s="28" customFormat="1"/>
    <row r="116" s="28" customFormat="1"/>
    <row r="117" s="28" customFormat="1"/>
  </sheetData>
  <autoFilter ref="A4:O4" xr:uid="{5068D8B1-8F36-4A8B-88C1-83BB0F47C737}"/>
  <sortState xmlns:xlrd2="http://schemas.microsoft.com/office/spreadsheetml/2017/richdata2" ref="B13:O100">
    <sortCondition ref="B5:B100"/>
  </sortState>
  <mergeCells count="6">
    <mergeCell ref="C1:O1"/>
    <mergeCell ref="C2:O2"/>
    <mergeCell ref="C3:O3"/>
    <mergeCell ref="A101:F101"/>
    <mergeCell ref="D105:E105"/>
    <mergeCell ref="H105:J105"/>
  </mergeCells>
  <conditionalFormatting sqref="B5:B96">
    <cfRule type="duplicateValues" dxfId="1" priority="26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dimension ref="B1:P28"/>
  <sheetViews>
    <sheetView workbookViewId="0">
      <selection activeCell="B6" sqref="B6"/>
    </sheetView>
  </sheetViews>
  <sheetFormatPr baseColWidth="10" defaultRowHeight="14.4"/>
  <cols>
    <col min="1" max="2" width="6.5546875" customWidth="1"/>
    <col min="3" max="3" width="44.109375" customWidth="1"/>
    <col min="4" max="4" width="26.88671875" customWidth="1"/>
    <col min="5" max="5" width="15.33203125" customWidth="1"/>
    <col min="6" max="6" width="18" customWidth="1"/>
    <col min="7" max="7" width="15.88671875" customWidth="1"/>
    <col min="8" max="8" width="14.44140625" bestFit="1" customWidth="1"/>
    <col min="9" max="9" width="11.6640625" bestFit="1" customWidth="1"/>
    <col min="10" max="10" width="14.6640625" bestFit="1" customWidth="1"/>
    <col min="11" max="15" width="11.6640625" bestFit="1" customWidth="1"/>
    <col min="16" max="16" width="14.6640625" bestFit="1" customWidth="1"/>
  </cols>
  <sheetData>
    <row r="1" spans="2:16" ht="15" thickBot="1"/>
    <row r="2" spans="2:16" ht="15" thickBot="1">
      <c r="B2" s="1"/>
      <c r="C2" s="2"/>
      <c r="D2" s="89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2:16" ht="15" thickBot="1">
      <c r="B3" s="3"/>
      <c r="C3" s="4"/>
      <c r="D3" s="89" t="s">
        <v>264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2:16" ht="21.75" customHeight="1" thickBot="1">
      <c r="B4" s="5"/>
      <c r="C4" s="6"/>
      <c r="D4" s="89" t="s">
        <v>253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</row>
    <row r="5" spans="2:16" s="48" customFormat="1" ht="28.2" thickBot="1">
      <c r="B5" s="36" t="s">
        <v>1</v>
      </c>
      <c r="C5" s="37" t="s">
        <v>2</v>
      </c>
      <c r="D5" s="38" t="s">
        <v>3</v>
      </c>
      <c r="E5" s="38" t="s">
        <v>4</v>
      </c>
      <c r="F5" s="37" t="s">
        <v>5</v>
      </c>
      <c r="G5" s="37" t="s">
        <v>6</v>
      </c>
      <c r="H5" s="37" t="s">
        <v>7</v>
      </c>
      <c r="I5" s="37" t="s">
        <v>8</v>
      </c>
      <c r="J5" s="39" t="s">
        <v>9</v>
      </c>
      <c r="K5" s="40" t="s">
        <v>10</v>
      </c>
      <c r="L5" s="40" t="s">
        <v>11</v>
      </c>
      <c r="M5" s="40" t="s">
        <v>12</v>
      </c>
      <c r="N5" s="40" t="s">
        <v>13</v>
      </c>
      <c r="O5" s="40" t="s">
        <v>14</v>
      </c>
      <c r="P5" s="41" t="s">
        <v>15</v>
      </c>
    </row>
    <row r="6" spans="2:16" ht="54">
      <c r="B6" s="14">
        <v>1</v>
      </c>
      <c r="C6" s="14" t="s">
        <v>173</v>
      </c>
      <c r="D6" s="14" t="s">
        <v>31</v>
      </c>
      <c r="E6" s="14" t="s">
        <v>174</v>
      </c>
      <c r="F6" s="14" t="s">
        <v>175</v>
      </c>
      <c r="G6" s="14" t="s">
        <v>22</v>
      </c>
      <c r="H6" s="44">
        <v>15000</v>
      </c>
      <c r="I6" s="42">
        <v>0</v>
      </c>
      <c r="J6" s="46">
        <v>15000</v>
      </c>
      <c r="K6" s="46">
        <v>0</v>
      </c>
      <c r="L6" s="45">
        <v>0</v>
      </c>
      <c r="M6" s="46">
        <v>0</v>
      </c>
      <c r="N6" s="45">
        <v>0</v>
      </c>
      <c r="O6" s="46">
        <v>0</v>
      </c>
      <c r="P6" s="44">
        <v>15000</v>
      </c>
    </row>
    <row r="7" spans="2:16" ht="54">
      <c r="B7" s="14">
        <f>B6+1</f>
        <v>2</v>
      </c>
      <c r="C7" s="14" t="s">
        <v>176</v>
      </c>
      <c r="D7" s="14" t="s">
        <v>31</v>
      </c>
      <c r="E7" s="14" t="s">
        <v>174</v>
      </c>
      <c r="F7" s="14" t="s">
        <v>175</v>
      </c>
      <c r="G7" s="14" t="s">
        <v>19</v>
      </c>
      <c r="H7" s="44">
        <v>15000</v>
      </c>
      <c r="I7" s="43">
        <v>0</v>
      </c>
      <c r="J7" s="46">
        <v>15000</v>
      </c>
      <c r="K7" s="46">
        <v>0</v>
      </c>
      <c r="L7" s="46">
        <v>0</v>
      </c>
      <c r="M7" s="46">
        <v>0</v>
      </c>
      <c r="N7" s="46">
        <v>0</v>
      </c>
      <c r="O7" s="46">
        <v>0</v>
      </c>
      <c r="P7" s="44">
        <v>15000</v>
      </c>
    </row>
    <row r="8" spans="2:16" ht="54">
      <c r="B8" s="14">
        <f>B7+1</f>
        <v>3</v>
      </c>
      <c r="C8" s="14" t="s">
        <v>177</v>
      </c>
      <c r="D8" s="14" t="s">
        <v>31</v>
      </c>
      <c r="E8" s="14" t="s">
        <v>174</v>
      </c>
      <c r="F8" s="14" t="s">
        <v>175</v>
      </c>
      <c r="G8" s="14" t="s">
        <v>19</v>
      </c>
      <c r="H8" s="44">
        <v>15000</v>
      </c>
      <c r="I8" s="43">
        <v>0</v>
      </c>
      <c r="J8" s="46">
        <v>15000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4">
        <v>15000</v>
      </c>
    </row>
    <row r="9" spans="2:16" ht="54">
      <c r="B9" s="14">
        <v>4</v>
      </c>
      <c r="C9" s="14" t="s">
        <v>178</v>
      </c>
      <c r="D9" s="14" t="s">
        <v>31</v>
      </c>
      <c r="E9" s="14" t="s">
        <v>174</v>
      </c>
      <c r="F9" s="14" t="s">
        <v>175</v>
      </c>
      <c r="G9" s="14" t="s">
        <v>22</v>
      </c>
      <c r="H9" s="44">
        <v>15000</v>
      </c>
      <c r="I9" s="43">
        <v>0</v>
      </c>
      <c r="J9" s="46">
        <v>15000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4">
        <v>15000</v>
      </c>
    </row>
    <row r="10" spans="2:16" ht="54">
      <c r="B10" s="14">
        <f t="shared" ref="B10:B11" si="0">B9+1</f>
        <v>5</v>
      </c>
      <c r="C10" s="14" t="s">
        <v>179</v>
      </c>
      <c r="D10" s="14" t="s">
        <v>31</v>
      </c>
      <c r="E10" s="14" t="s">
        <v>174</v>
      </c>
      <c r="F10" s="14" t="s">
        <v>175</v>
      </c>
      <c r="G10" s="14" t="s">
        <v>22</v>
      </c>
      <c r="H10" s="44">
        <v>25000</v>
      </c>
      <c r="I10" s="43">
        <v>0</v>
      </c>
      <c r="J10" s="46">
        <v>25000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4">
        <v>25000</v>
      </c>
    </row>
    <row r="11" spans="2:16" ht="54">
      <c r="B11" s="14">
        <f t="shared" si="0"/>
        <v>6</v>
      </c>
      <c r="C11" s="14" t="s">
        <v>180</v>
      </c>
      <c r="D11" s="14" t="s">
        <v>31</v>
      </c>
      <c r="E11" s="14" t="s">
        <v>174</v>
      </c>
      <c r="F11" s="14" t="s">
        <v>175</v>
      </c>
      <c r="G11" s="14" t="s">
        <v>22</v>
      </c>
      <c r="H11" s="44">
        <v>15000</v>
      </c>
      <c r="I11" s="43">
        <v>0</v>
      </c>
      <c r="J11" s="46">
        <v>15000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4">
        <v>15000</v>
      </c>
    </row>
    <row r="12" spans="2:16" ht="54">
      <c r="B12" s="14">
        <v>7</v>
      </c>
      <c r="C12" s="14" t="s">
        <v>181</v>
      </c>
      <c r="D12" s="14" t="s">
        <v>31</v>
      </c>
      <c r="E12" s="14" t="s">
        <v>174</v>
      </c>
      <c r="F12" s="14" t="s">
        <v>175</v>
      </c>
      <c r="G12" s="14" t="s">
        <v>22</v>
      </c>
      <c r="H12" s="44">
        <v>15000</v>
      </c>
      <c r="I12" s="43">
        <v>0</v>
      </c>
      <c r="J12" s="46">
        <v>15000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4">
        <v>15000</v>
      </c>
    </row>
    <row r="13" spans="2:16" ht="54">
      <c r="B13" s="14">
        <f t="shared" ref="B13:B14" si="1">B12+1</f>
        <v>8</v>
      </c>
      <c r="C13" s="14" t="s">
        <v>182</v>
      </c>
      <c r="D13" s="14" t="s">
        <v>31</v>
      </c>
      <c r="E13" s="14" t="s">
        <v>174</v>
      </c>
      <c r="F13" s="14" t="s">
        <v>175</v>
      </c>
      <c r="G13" s="14" t="s">
        <v>22</v>
      </c>
      <c r="H13" s="44">
        <v>15000</v>
      </c>
      <c r="I13" s="43">
        <v>0</v>
      </c>
      <c r="J13" s="46">
        <v>15000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4">
        <v>15000</v>
      </c>
    </row>
    <row r="14" spans="2:16" ht="54">
      <c r="B14" s="14">
        <f t="shared" si="1"/>
        <v>9</v>
      </c>
      <c r="C14" s="14" t="s">
        <v>183</v>
      </c>
      <c r="D14" s="14" t="s">
        <v>31</v>
      </c>
      <c r="E14" s="14" t="s">
        <v>174</v>
      </c>
      <c r="F14" s="14" t="s">
        <v>175</v>
      </c>
      <c r="G14" s="14" t="s">
        <v>22</v>
      </c>
      <c r="H14" s="44">
        <v>15000</v>
      </c>
      <c r="I14" s="43">
        <v>0</v>
      </c>
      <c r="J14" s="46">
        <v>15000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4">
        <v>15000</v>
      </c>
    </row>
    <row r="15" spans="2:16" ht="54">
      <c r="B15" s="14">
        <v>10</v>
      </c>
      <c r="C15" s="14" t="s">
        <v>184</v>
      </c>
      <c r="D15" s="14" t="s">
        <v>31</v>
      </c>
      <c r="E15" s="14" t="s">
        <v>174</v>
      </c>
      <c r="F15" s="14" t="s">
        <v>175</v>
      </c>
      <c r="G15" s="14" t="s">
        <v>22</v>
      </c>
      <c r="H15" s="44">
        <v>15000</v>
      </c>
      <c r="I15" s="43">
        <v>0</v>
      </c>
      <c r="J15" s="46">
        <v>15000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4">
        <v>15000</v>
      </c>
    </row>
    <row r="16" spans="2:16" ht="54">
      <c r="B16" s="14">
        <f t="shared" ref="B16:B17" si="2">B15+1</f>
        <v>11</v>
      </c>
      <c r="C16" s="14" t="s">
        <v>255</v>
      </c>
      <c r="D16" s="14" t="s">
        <v>31</v>
      </c>
      <c r="E16" s="14" t="s">
        <v>174</v>
      </c>
      <c r="F16" s="14" t="s">
        <v>175</v>
      </c>
      <c r="G16" s="14" t="s">
        <v>22</v>
      </c>
      <c r="H16" s="44">
        <v>15000</v>
      </c>
      <c r="I16" s="43">
        <v>0</v>
      </c>
      <c r="J16" s="46">
        <v>15000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4">
        <v>15000</v>
      </c>
    </row>
    <row r="17" spans="2:16" ht="54">
      <c r="B17" s="14">
        <f t="shared" si="2"/>
        <v>12</v>
      </c>
      <c r="C17" s="14" t="s">
        <v>185</v>
      </c>
      <c r="D17" s="14" t="s">
        <v>31</v>
      </c>
      <c r="E17" s="14" t="s">
        <v>174</v>
      </c>
      <c r="F17" s="14" t="s">
        <v>175</v>
      </c>
      <c r="G17" s="14" t="s">
        <v>22</v>
      </c>
      <c r="H17" s="44">
        <v>15000</v>
      </c>
      <c r="I17" s="43">
        <v>0</v>
      </c>
      <c r="J17" s="46">
        <v>15000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4">
        <v>15000</v>
      </c>
    </row>
    <row r="18" spans="2:16" ht="54">
      <c r="B18" s="14">
        <v>13</v>
      </c>
      <c r="C18" s="14" t="s">
        <v>186</v>
      </c>
      <c r="D18" s="14" t="s">
        <v>31</v>
      </c>
      <c r="E18" s="14" t="s">
        <v>174</v>
      </c>
      <c r="F18" s="14" t="s">
        <v>175</v>
      </c>
      <c r="G18" s="14" t="s">
        <v>22</v>
      </c>
      <c r="H18" s="44">
        <v>15000</v>
      </c>
      <c r="I18" s="43">
        <v>0</v>
      </c>
      <c r="J18" s="46">
        <v>15000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4">
        <v>15000</v>
      </c>
    </row>
    <row r="19" spans="2:16" ht="54">
      <c r="B19" s="14">
        <f t="shared" ref="B19:B20" si="3">B18+1</f>
        <v>14</v>
      </c>
      <c r="C19" s="14" t="s">
        <v>254</v>
      </c>
      <c r="D19" s="14" t="s">
        <v>31</v>
      </c>
      <c r="E19" s="14" t="s">
        <v>174</v>
      </c>
      <c r="F19" s="14" t="s">
        <v>175</v>
      </c>
      <c r="G19" s="14" t="s">
        <v>22</v>
      </c>
      <c r="H19" s="44">
        <v>25000</v>
      </c>
      <c r="I19" s="43">
        <v>0</v>
      </c>
      <c r="J19" s="46">
        <v>25000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4">
        <v>25000</v>
      </c>
    </row>
    <row r="20" spans="2:16" ht="54">
      <c r="B20" s="14">
        <f t="shared" si="3"/>
        <v>15</v>
      </c>
      <c r="C20" s="14" t="s">
        <v>256</v>
      </c>
      <c r="D20" s="14" t="s">
        <v>31</v>
      </c>
      <c r="E20" s="14" t="s">
        <v>174</v>
      </c>
      <c r="F20" s="14" t="s">
        <v>175</v>
      </c>
      <c r="G20" s="14" t="s">
        <v>22</v>
      </c>
      <c r="H20" s="44">
        <v>15000</v>
      </c>
      <c r="I20" s="43">
        <v>0</v>
      </c>
      <c r="J20" s="46">
        <v>15000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4">
        <v>15000</v>
      </c>
    </row>
    <row r="21" spans="2:16" ht="54">
      <c r="B21" s="14">
        <v>16</v>
      </c>
      <c r="C21" s="14" t="s">
        <v>187</v>
      </c>
      <c r="D21" s="14" t="s">
        <v>31</v>
      </c>
      <c r="E21" s="14" t="s">
        <v>174</v>
      </c>
      <c r="F21" s="14" t="s">
        <v>175</v>
      </c>
      <c r="G21" s="14" t="s">
        <v>22</v>
      </c>
      <c r="H21" s="44">
        <v>15000</v>
      </c>
      <c r="I21" s="43">
        <v>0</v>
      </c>
      <c r="J21" s="46">
        <v>15000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4">
        <v>15000</v>
      </c>
    </row>
    <row r="22" spans="2:16">
      <c r="B22" s="99" t="s">
        <v>91</v>
      </c>
      <c r="C22" s="99"/>
      <c r="D22" s="99"/>
      <c r="E22" s="99"/>
      <c r="F22" s="99"/>
      <c r="G22" s="99"/>
      <c r="H22" s="47">
        <f>SUM(H6:H21)</f>
        <v>260000</v>
      </c>
      <c r="I22" s="47">
        <f>SUM(I6:I10)</f>
        <v>0</v>
      </c>
      <c r="J22" s="47">
        <f>SUM(H6:H21)</f>
        <v>260000</v>
      </c>
      <c r="K22" s="47">
        <f>SUM(K6:K10)</f>
        <v>0</v>
      </c>
      <c r="L22" s="47">
        <f>SUM(L6:L10)</f>
        <v>0</v>
      </c>
      <c r="M22" s="47">
        <f>SUM(M6:M10)</f>
        <v>0</v>
      </c>
      <c r="N22" s="47">
        <f>SUM(N6:N10)</f>
        <v>0</v>
      </c>
      <c r="O22" s="47">
        <f>SUM(O6:O10)</f>
        <v>0</v>
      </c>
      <c r="P22" s="47">
        <f>SUM(P6:P21)</f>
        <v>260000</v>
      </c>
    </row>
    <row r="25" spans="2:16">
      <c r="B25" s="49"/>
      <c r="C25" s="62" t="s">
        <v>188</v>
      </c>
      <c r="D25" s="51"/>
      <c r="E25" s="63" t="s">
        <v>189</v>
      </c>
      <c r="F25" s="53"/>
      <c r="G25" s="52"/>
      <c r="H25" s="52"/>
      <c r="I25" s="52"/>
      <c r="J25" s="52"/>
      <c r="K25" s="54"/>
      <c r="L25" s="53"/>
    </row>
    <row r="26" spans="2:16">
      <c r="B26" s="49"/>
      <c r="C26" s="55"/>
      <c r="D26" s="56"/>
      <c r="E26" s="57"/>
      <c r="F26" s="58"/>
      <c r="G26" s="59"/>
      <c r="H26" s="59"/>
      <c r="I26" s="53"/>
      <c r="J26" s="59"/>
      <c r="K26" s="60"/>
      <c r="L26" s="49"/>
    </row>
    <row r="27" spans="2:16">
      <c r="B27" s="49"/>
      <c r="C27" s="50" t="s">
        <v>190</v>
      </c>
      <c r="D27" s="56"/>
      <c r="E27" s="95" t="s">
        <v>191</v>
      </c>
      <c r="F27" s="95"/>
      <c r="G27" s="59"/>
      <c r="H27" s="59"/>
      <c r="I27" s="88"/>
      <c r="J27" s="88"/>
      <c r="K27" s="88"/>
      <c r="L27" s="49"/>
    </row>
    <row r="28" spans="2:16">
      <c r="B28" s="49"/>
      <c r="C28" s="49"/>
      <c r="D28" s="61"/>
      <c r="E28" s="56"/>
      <c r="F28" s="53"/>
      <c r="G28" s="53"/>
      <c r="H28" s="59"/>
      <c r="I28" s="95" t="s">
        <v>192</v>
      </c>
      <c r="J28" s="95"/>
      <c r="K28" s="95"/>
      <c r="L28" s="60"/>
    </row>
  </sheetData>
  <mergeCells count="7">
    <mergeCell ref="I28:K28"/>
    <mergeCell ref="D2:P2"/>
    <mergeCell ref="D3:P3"/>
    <mergeCell ref="D4:P4"/>
    <mergeCell ref="B22:G22"/>
    <mergeCell ref="E27:F27"/>
    <mergeCell ref="I27:K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dimension ref="B1:P14"/>
  <sheetViews>
    <sheetView workbookViewId="0">
      <selection activeCell="B5" sqref="B5"/>
    </sheetView>
  </sheetViews>
  <sheetFormatPr baseColWidth="10" defaultRowHeight="14.4"/>
  <cols>
    <col min="2" max="2" width="7.44140625" customWidth="1"/>
    <col min="3" max="3" width="38.33203125" customWidth="1"/>
    <col min="4" max="4" width="26" customWidth="1"/>
    <col min="5" max="5" width="16.44140625" customWidth="1"/>
    <col min="6" max="6" width="14.44140625" customWidth="1"/>
    <col min="7" max="7" width="14" customWidth="1"/>
    <col min="8" max="8" width="15.109375" customWidth="1"/>
    <col min="9" max="9" width="11.5546875" bestFit="1" customWidth="1"/>
    <col min="10" max="10" width="14.44140625" customWidth="1"/>
    <col min="11" max="14" width="11.5546875" bestFit="1" customWidth="1"/>
    <col min="15" max="15" width="11.6640625" customWidth="1"/>
    <col min="16" max="16" width="14" customWidth="1"/>
  </cols>
  <sheetData>
    <row r="1" spans="2:16" ht="15" thickBot="1">
      <c r="B1" s="1"/>
      <c r="C1" s="2"/>
      <c r="D1" s="89" t="s">
        <v>0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2:16" ht="15" thickBot="1">
      <c r="B2" s="3"/>
      <c r="C2" s="4"/>
      <c r="D2" s="89" t="s">
        <v>263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2:16" ht="15" thickBot="1">
      <c r="B3" s="5"/>
      <c r="C3" s="6"/>
      <c r="D3" s="89" t="s">
        <v>257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2:16" ht="28.2" thickBot="1">
      <c r="B4" s="36" t="s">
        <v>1</v>
      </c>
      <c r="C4" s="37" t="s">
        <v>2</v>
      </c>
      <c r="D4" s="38" t="s">
        <v>3</v>
      </c>
      <c r="E4" s="38" t="s">
        <v>4</v>
      </c>
      <c r="F4" s="37" t="s">
        <v>5</v>
      </c>
      <c r="G4" s="37" t="s">
        <v>6</v>
      </c>
      <c r="H4" s="37" t="s">
        <v>7</v>
      </c>
      <c r="I4" s="37" t="s">
        <v>8</v>
      </c>
      <c r="J4" s="39" t="s">
        <v>9</v>
      </c>
      <c r="K4" s="40" t="s">
        <v>10</v>
      </c>
      <c r="L4" s="40" t="s">
        <v>11</v>
      </c>
      <c r="M4" s="40" t="s">
        <v>12</v>
      </c>
      <c r="N4" s="40" t="s">
        <v>13</v>
      </c>
      <c r="O4" s="40" t="s">
        <v>14</v>
      </c>
      <c r="P4" s="41" t="s">
        <v>15</v>
      </c>
    </row>
    <row r="5" spans="2:16" ht="25.2">
      <c r="B5" s="64">
        <v>1</v>
      </c>
      <c r="C5" s="65" t="s">
        <v>193</v>
      </c>
      <c r="D5" s="66" t="s">
        <v>258</v>
      </c>
      <c r="E5" s="66" t="s">
        <v>29</v>
      </c>
      <c r="F5" s="66" t="s">
        <v>194</v>
      </c>
      <c r="G5" s="67" t="s">
        <v>22</v>
      </c>
      <c r="H5" s="68">
        <v>80000</v>
      </c>
      <c r="I5" s="69">
        <v>0</v>
      </c>
      <c r="J5" s="69">
        <v>80000</v>
      </c>
      <c r="K5" s="69">
        <v>2296</v>
      </c>
      <c r="L5" s="69">
        <v>7400.87</v>
      </c>
      <c r="M5" s="69">
        <v>2432</v>
      </c>
      <c r="N5" s="69">
        <v>25</v>
      </c>
      <c r="O5" s="30">
        <f t="shared" ref="O5:O7" si="0">SUM(K5:N5)</f>
        <v>12153.869999999999</v>
      </c>
      <c r="P5" s="18">
        <f>H5-O5</f>
        <v>67846.13</v>
      </c>
    </row>
    <row r="6" spans="2:16" ht="25.2">
      <c r="B6" s="64">
        <v>2</v>
      </c>
      <c r="C6" s="65" t="s">
        <v>195</v>
      </c>
      <c r="D6" s="70" t="s">
        <v>258</v>
      </c>
      <c r="E6" s="70" t="s">
        <v>196</v>
      </c>
      <c r="F6" s="70" t="s">
        <v>194</v>
      </c>
      <c r="G6" s="71" t="s">
        <v>22</v>
      </c>
      <c r="H6" s="72">
        <v>130000</v>
      </c>
      <c r="I6" s="69">
        <v>0</v>
      </c>
      <c r="J6" s="72">
        <v>130000</v>
      </c>
      <c r="K6" s="69">
        <f t="shared" ref="K6:K7" si="1">H6*0.0287</f>
        <v>3731</v>
      </c>
      <c r="L6" s="69">
        <v>19162.12</v>
      </c>
      <c r="M6" s="69">
        <v>3952</v>
      </c>
      <c r="N6" s="69">
        <v>25</v>
      </c>
      <c r="O6" s="30">
        <f t="shared" si="0"/>
        <v>26870.12</v>
      </c>
      <c r="P6" s="18">
        <f>H6-O6</f>
        <v>103129.88</v>
      </c>
    </row>
    <row r="7" spans="2:16" ht="25.2">
      <c r="B7" s="64">
        <v>3</v>
      </c>
      <c r="C7" s="65" t="s">
        <v>197</v>
      </c>
      <c r="D7" s="66" t="s">
        <v>258</v>
      </c>
      <c r="E7" s="73" t="s">
        <v>198</v>
      </c>
      <c r="F7" s="66" t="s">
        <v>194</v>
      </c>
      <c r="G7" s="67" t="s">
        <v>22</v>
      </c>
      <c r="H7" s="68">
        <v>50000</v>
      </c>
      <c r="I7" s="69">
        <v>0</v>
      </c>
      <c r="J7" s="68">
        <v>50000</v>
      </c>
      <c r="K7" s="69">
        <f t="shared" si="1"/>
        <v>1435</v>
      </c>
      <c r="L7" s="69">
        <v>1854</v>
      </c>
      <c r="M7" s="69">
        <v>1520</v>
      </c>
      <c r="N7" s="69">
        <v>25</v>
      </c>
      <c r="O7" s="30">
        <f t="shared" si="0"/>
        <v>4834</v>
      </c>
      <c r="P7" s="18">
        <f>H7-O7</f>
        <v>45166</v>
      </c>
    </row>
    <row r="8" spans="2:16" ht="15" thickBot="1">
      <c r="B8" s="100" t="s">
        <v>91</v>
      </c>
      <c r="C8" s="101"/>
      <c r="D8" s="101"/>
      <c r="E8" s="101"/>
      <c r="F8" s="101"/>
      <c r="G8" s="102"/>
      <c r="H8" s="74">
        <f>SUBTOTAL(109,[1]!Tabla5412[SUELDO BUTO (RD$)])</f>
        <v>260000</v>
      </c>
      <c r="I8" s="74">
        <f>SUBTOTAL(109,[1]!Tabla5412[OTROS ING.])</f>
        <v>0</v>
      </c>
      <c r="J8" s="74">
        <f>SUM(H5:H7)</f>
        <v>260000</v>
      </c>
      <c r="K8" s="74">
        <f>SUM(K5:K7)</f>
        <v>7462</v>
      </c>
      <c r="L8" s="74">
        <f>SUM(L5:L7)</f>
        <v>28416.989999999998</v>
      </c>
      <c r="M8" s="74">
        <f>SUM(M5:M7)</f>
        <v>7904</v>
      </c>
      <c r="N8" s="74">
        <f>SUBTOTAL(109,[1]!Tabla5412[OTROS DESC.])</f>
        <v>75</v>
      </c>
      <c r="O8" s="74">
        <f>SUBTOTAL(109,[1]!Tabla5412[TOTAL DESC.])</f>
        <v>42363.24</v>
      </c>
      <c r="P8" s="74">
        <f>SUBTOTAL(109,[1]!Tabla5412[NETO])</f>
        <v>217636.76</v>
      </c>
    </row>
    <row r="11" spans="2:16">
      <c r="C11" s="49"/>
      <c r="D11" s="62" t="s">
        <v>188</v>
      </c>
      <c r="E11" s="51"/>
      <c r="F11" s="63" t="s">
        <v>189</v>
      </c>
      <c r="G11" s="53"/>
      <c r="H11" s="52"/>
      <c r="I11" s="52"/>
      <c r="J11" s="52"/>
      <c r="K11" s="52"/>
      <c r="L11" s="54"/>
    </row>
    <row r="12" spans="2:16">
      <c r="C12" s="49"/>
      <c r="D12" s="55"/>
      <c r="E12" s="56"/>
      <c r="F12" s="57"/>
      <c r="G12" s="58"/>
      <c r="H12" s="59"/>
      <c r="I12" s="59"/>
      <c r="J12" s="53"/>
      <c r="K12" s="59"/>
      <c r="L12" s="60"/>
    </row>
    <row r="13" spans="2:16">
      <c r="C13" s="49"/>
      <c r="D13" s="50" t="s">
        <v>190</v>
      </c>
      <c r="E13" s="56"/>
      <c r="F13" s="95" t="s">
        <v>191</v>
      </c>
      <c r="G13" s="95"/>
      <c r="H13" s="59"/>
      <c r="I13" s="59"/>
      <c r="J13" s="88"/>
      <c r="K13" s="88"/>
      <c r="L13" s="88"/>
    </row>
    <row r="14" spans="2:16">
      <c r="C14" s="49"/>
      <c r="D14" s="49"/>
      <c r="E14" s="61"/>
      <c r="F14" s="56"/>
      <c r="G14" s="53"/>
      <c r="H14" s="53"/>
      <c r="I14" s="59"/>
      <c r="J14" s="95" t="s">
        <v>192</v>
      </c>
      <c r="K14" s="95"/>
      <c r="L14" s="95"/>
    </row>
  </sheetData>
  <mergeCells count="7">
    <mergeCell ref="J14:L14"/>
    <mergeCell ref="D1:P1"/>
    <mergeCell ref="D2:P2"/>
    <mergeCell ref="D3:P3"/>
    <mergeCell ref="B8:G8"/>
    <mergeCell ref="F13:G13"/>
    <mergeCell ref="J13:L13"/>
  </mergeCells>
  <conditionalFormatting sqref="C5:C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Marina Yadilenny Castillo</cp:lastModifiedBy>
  <dcterms:created xsi:type="dcterms:W3CDTF">2024-05-21T13:42:28Z</dcterms:created>
  <dcterms:modified xsi:type="dcterms:W3CDTF">2024-06-03T17:58:53Z</dcterms:modified>
</cp:coreProperties>
</file>