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13_ncr:1_{57F3B4B2-0283-4DE3-A85B-C3441E2224A2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externalReferences>
    <externalReference r:id="rId5"/>
  </externalReferences>
  <definedNames>
    <definedName name="_xlnm._FilterDatabase" localSheetId="0" hidden="1">'NOMINA FIJA'!$B$5:$P$68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2" l="1"/>
  <c r="N80" i="2"/>
  <c r="L80" i="2"/>
  <c r="K80" i="2"/>
  <c r="J80" i="2"/>
  <c r="I80" i="2"/>
  <c r="O14" i="2"/>
  <c r="G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80" i="2" s="1"/>
  <c r="O55" i="2"/>
  <c r="O54" i="2"/>
  <c r="O53" i="2"/>
  <c r="O52" i="2" l="1"/>
  <c r="O51" i="2"/>
  <c r="O50" i="2"/>
  <c r="O49" i="2"/>
  <c r="O48" i="2"/>
  <c r="O47" i="2"/>
  <c r="O46" i="2"/>
  <c r="O45" i="2"/>
  <c r="O44" i="2"/>
  <c r="O43" i="2"/>
  <c r="O42" i="2"/>
  <c r="O41" i="2"/>
  <c r="O40" i="2"/>
  <c r="O13" i="2"/>
  <c r="O8" i="4"/>
  <c r="P5" i="4"/>
  <c r="P7" i="4"/>
  <c r="M5" i="4"/>
  <c r="M6" i="4"/>
  <c r="P6" i="4" s="1"/>
  <c r="K5" i="4"/>
  <c r="N8" i="4"/>
  <c r="J22" i="3"/>
  <c r="P22" i="3"/>
  <c r="H22" i="3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0" i="2"/>
  <c r="O19" i="2"/>
  <c r="O18" i="2"/>
  <c r="O17" i="2"/>
  <c r="O16" i="2"/>
  <c r="O21" i="2"/>
  <c r="O14" i="1"/>
  <c r="P14" i="1" s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39" i="1"/>
  <c r="P27" i="1"/>
  <c r="P21" i="1"/>
  <c r="P13" i="1"/>
  <c r="K67" i="1"/>
  <c r="K66" i="1"/>
  <c r="K65" i="1"/>
  <c r="K64" i="1"/>
  <c r="K63" i="1"/>
  <c r="K62" i="1"/>
  <c r="K61" i="1"/>
  <c r="K60" i="1"/>
  <c r="O60" i="1" s="1"/>
  <c r="K59" i="1"/>
  <c r="K58" i="1"/>
  <c r="K57" i="1"/>
  <c r="K56" i="1"/>
  <c r="K55" i="1"/>
  <c r="O55" i="1" s="1"/>
  <c r="K54" i="1"/>
  <c r="O54" i="1" s="1"/>
  <c r="K53" i="1"/>
  <c r="K52" i="1"/>
  <c r="O52" i="1" s="1"/>
  <c r="K51" i="1"/>
  <c r="K50" i="1"/>
  <c r="K49" i="1"/>
  <c r="O49" i="1" s="1"/>
  <c r="K48" i="1"/>
  <c r="K47" i="1"/>
  <c r="O47" i="1" s="1"/>
  <c r="K46" i="1"/>
  <c r="K39" i="1"/>
  <c r="K31" i="1"/>
  <c r="K27" i="1"/>
  <c r="K26" i="1"/>
  <c r="K24" i="1"/>
  <c r="K14" i="1"/>
  <c r="K11" i="1"/>
  <c r="K6" i="1"/>
  <c r="O67" i="1"/>
  <c r="O66" i="1"/>
  <c r="O65" i="1"/>
  <c r="O64" i="1"/>
  <c r="O63" i="1"/>
  <c r="O62" i="1"/>
  <c r="O61" i="1"/>
  <c r="O59" i="1"/>
  <c r="O58" i="1"/>
  <c r="O57" i="1"/>
  <c r="O56" i="1"/>
  <c r="O53" i="1"/>
  <c r="O51" i="1"/>
  <c r="O50" i="1"/>
  <c r="O48" i="1"/>
  <c r="O46" i="1"/>
  <c r="O45" i="1"/>
  <c r="O39" i="1"/>
  <c r="O27" i="1"/>
  <c r="O13" i="1"/>
  <c r="O6" i="1"/>
  <c r="P6" i="1" s="1"/>
  <c r="H68" i="1"/>
  <c r="J68" i="1"/>
  <c r="M68" i="1"/>
  <c r="K36" i="1"/>
  <c r="M36" i="1"/>
  <c r="N68" i="1"/>
  <c r="L68" i="1"/>
  <c r="I68" i="1"/>
  <c r="J8" i="4"/>
  <c r="L8" i="4"/>
  <c r="I8" i="4"/>
  <c r="H8" i="4"/>
  <c r="M7" i="4"/>
  <c r="K7" i="4"/>
  <c r="K6" i="4"/>
  <c r="K8" i="4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O22" i="3"/>
  <c r="N22" i="3"/>
  <c r="M22" i="3"/>
  <c r="L22" i="3"/>
  <c r="K22" i="3"/>
  <c r="I22" i="3"/>
  <c r="H80" i="2"/>
  <c r="O15" i="2"/>
  <c r="O12" i="2"/>
  <c r="O11" i="2"/>
  <c r="O10" i="2"/>
  <c r="O9" i="2"/>
  <c r="O8" i="2"/>
  <c r="O7" i="2"/>
  <c r="O6" i="2"/>
  <c r="O5" i="2"/>
  <c r="A11" i="2"/>
  <c r="B7" i="1"/>
  <c r="O31" i="1"/>
  <c r="P31" i="1" s="1"/>
  <c r="O24" i="1"/>
  <c r="P24" i="1" s="1"/>
  <c r="O26" i="1"/>
  <c r="P26" i="1" s="1"/>
  <c r="M45" i="1"/>
  <c r="K45" i="1"/>
  <c r="M44" i="1"/>
  <c r="K44" i="1"/>
  <c r="K43" i="1"/>
  <c r="M42" i="1"/>
  <c r="K42" i="1"/>
  <c r="M41" i="1"/>
  <c r="K41" i="1"/>
  <c r="M40" i="1"/>
  <c r="K40" i="1"/>
  <c r="M38" i="1"/>
  <c r="K38" i="1"/>
  <c r="M37" i="1"/>
  <c r="K37" i="1"/>
  <c r="M35" i="1"/>
  <c r="K35" i="1"/>
  <c r="M34" i="1"/>
  <c r="K34" i="1"/>
  <c r="M33" i="1"/>
  <c r="K33" i="1"/>
  <c r="M32" i="1"/>
  <c r="K32" i="1"/>
  <c r="M30" i="1"/>
  <c r="K30" i="1"/>
  <c r="M29" i="1"/>
  <c r="K29" i="1"/>
  <c r="M28" i="1"/>
  <c r="K28" i="1"/>
  <c r="M25" i="1"/>
  <c r="K25" i="1"/>
  <c r="M23" i="1"/>
  <c r="K23" i="1"/>
  <c r="M22" i="1"/>
  <c r="K22" i="1"/>
  <c r="M21" i="1"/>
  <c r="K21" i="1"/>
  <c r="K20" i="1"/>
  <c r="O20" i="1" s="1"/>
  <c r="P20" i="1" s="1"/>
  <c r="M19" i="1"/>
  <c r="K19" i="1"/>
  <c r="M18" i="1"/>
  <c r="K18" i="1"/>
  <c r="K17" i="1"/>
  <c r="O17" i="1" s="1"/>
  <c r="P17" i="1" s="1"/>
  <c r="M16" i="1"/>
  <c r="K16" i="1"/>
  <c r="M15" i="1"/>
  <c r="K15" i="1"/>
  <c r="K13" i="1"/>
  <c r="K12" i="1"/>
  <c r="M11" i="1"/>
  <c r="O11" i="1" s="1"/>
  <c r="P11" i="1" s="1"/>
  <c r="M10" i="1"/>
  <c r="K10" i="1"/>
  <c r="M9" i="1"/>
  <c r="K9" i="1"/>
  <c r="M8" i="1"/>
  <c r="K8" i="1"/>
  <c r="K7" i="1"/>
  <c r="M8" i="4" l="1"/>
  <c r="P8" i="4"/>
  <c r="K68" i="1"/>
  <c r="O68" i="1"/>
  <c r="O36" i="1"/>
  <c r="P36" i="1" s="1"/>
  <c r="B10" i="1"/>
  <c r="B11" i="1" s="1"/>
  <c r="B12" i="1" s="1"/>
  <c r="B13" i="1" s="1"/>
  <c r="B14" i="1" s="1"/>
  <c r="B15" i="1" s="1"/>
  <c r="B16" i="1" s="1"/>
  <c r="B17" i="1" s="1"/>
  <c r="B19" i="1" s="1"/>
  <c r="B20" i="1" s="1"/>
  <c r="B21" i="1" s="1"/>
  <c r="B22" i="1" s="1"/>
  <c r="B23" i="1" s="1"/>
  <c r="B24" i="1" s="1"/>
  <c r="B25" i="1" s="1"/>
  <c r="O38" i="1"/>
  <c r="P38" i="1" s="1"/>
  <c r="O8" i="1"/>
  <c r="P8" i="1" s="1"/>
  <c r="O9" i="1"/>
  <c r="P9" i="1" s="1"/>
  <c r="O15" i="1"/>
  <c r="P15" i="1" s="1"/>
  <c r="O21" i="1"/>
  <c r="O23" i="1"/>
  <c r="P23" i="1" s="1"/>
  <c r="O28" i="1"/>
  <c r="P28" i="1" s="1"/>
  <c r="O18" i="1"/>
  <c r="P18" i="1" s="1"/>
  <c r="O43" i="1"/>
  <c r="P43" i="1" s="1"/>
  <c r="O30" i="1"/>
  <c r="P30" i="1" s="1"/>
  <c r="O33" i="1"/>
  <c r="P33" i="1" s="1"/>
  <c r="O35" i="1"/>
  <c r="P35" i="1" s="1"/>
  <c r="O10" i="1"/>
  <c r="P10" i="1" s="1"/>
  <c r="O16" i="1"/>
  <c r="P16" i="1" s="1"/>
  <c r="O22" i="1"/>
  <c r="P22" i="1" s="1"/>
  <c r="O25" i="1"/>
  <c r="P25" i="1" s="1"/>
  <c r="O29" i="1"/>
  <c r="P29" i="1" s="1"/>
  <c r="O32" i="1"/>
  <c r="P32" i="1" s="1"/>
  <c r="O34" i="1"/>
  <c r="P34" i="1" s="1"/>
  <c r="O37" i="1"/>
  <c r="P37" i="1" s="1"/>
  <c r="O41" i="1"/>
  <c r="P41" i="1" s="1"/>
  <c r="P45" i="1"/>
  <c r="P68" i="1" s="1"/>
  <c r="O12" i="1"/>
  <c r="P12" i="1" s="1"/>
  <c r="O19" i="1"/>
  <c r="P19" i="1" s="1"/>
  <c r="O40" i="1"/>
  <c r="P40" i="1" s="1"/>
  <c r="O42" i="1"/>
  <c r="P42" i="1" s="1"/>
  <c r="O44" i="1"/>
  <c r="P44" i="1" s="1"/>
  <c r="O7" i="1"/>
  <c r="P7" i="1" s="1"/>
  <c r="B28" i="1" l="1"/>
  <c r="B29" i="1" s="1"/>
  <c r="B30" i="1" s="1"/>
  <c r="B31" i="1" s="1"/>
  <c r="B32" i="1" s="1"/>
  <c r="B33" i="1" s="1"/>
  <c r="B34" i="1" s="1"/>
  <c r="B35" i="1" s="1"/>
  <c r="B37" i="1" s="1"/>
</calcChain>
</file>

<file path=xl/sharedStrings.xml><?xml version="1.0" encoding="utf-8"?>
<sst xmlns="http://schemas.openxmlformats.org/spreadsheetml/2006/main" count="877" uniqueCount="285">
  <si>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</si>
  <si>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</si>
  <si>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</si>
  <si>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</si>
  <si>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</si>
  <si>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</si>
  <si>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</si>
  <si>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</si>
  <si>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</si>
  <si>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</si>
  <si>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</si>
  <si>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</si>
  <si>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</si>
  <si>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</si>
  <si>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</si>
  <si>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</si>
  <si>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</si>
  <si>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</si>
  <si>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</si>
  <si>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</si>
  <si>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</si>
  <si>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</si>
  <si>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</si>
  <si>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</si>
  <si>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</si>
  <si>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</si>
  <si>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</si>
  <si>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</si>
  <si>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</si>
  <si>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</si>
  <si>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</si>
  <si>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</si>
  <si>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</si>
  <si>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</si>
  <si>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</si>
  <si>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</si>
  <si>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</si>
  <si>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</si>
  <si>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</si>
  <si>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</si>
  <si>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</si>
  <si>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</si>
  <si>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</si>
  <si>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</si>
  <si>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</si>
  <si>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</si>
  <si>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</si>
  <si>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</si>
  <si>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</si>
  <si>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</si>
  <si>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</si>
  <si>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</si>
  <si>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</si>
  <si>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</si>
  <si>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</si>
  <si>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</si>
  <si>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</si>
  <si>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</si>
  <si>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</si>
  <si>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</si>
  <si>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</si>
  <si>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</si>
  <si>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</si>
  <si>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</si>
  <si>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</si>
  <si>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</si>
  <si>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</si>
  <si>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</si>
  <si>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</si>
  <si>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</si>
  <si>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</si>
  <si>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</si>
  <si>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</si>
  <si>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</si>
  <si>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</si>
  <si>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</si>
  <si>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</si>
  <si>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</si>
  <si>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</si>
  <si>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</si>
  <si>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</si>
  <si>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</si>
  <si>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CONTROL I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</si>
  <si>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</si>
  <si>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</si>
  <si>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</si>
  <si>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</si>
  <si>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</si>
  <si>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</si>
  <si>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</si>
  <si>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</si>
  <si>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 xml:space="preserve">TOTAL GENERAL </t>
  </si>
  <si>
    <t>FACILITADOR</t>
  </si>
  <si>
    <t>INGENIERO</t>
  </si>
  <si>
    <t>WEB MASTER</t>
  </si>
  <si>
    <t>CAPITULO:  0201     SUBCAPTULO: 06     DAF:01     UE:0005     PROGRAMA: 18     SUBPROGRAMA: 0     PROYECTO: 01     ACTIVIDAD:0051     CUENTA: 2.1.1.2.08    FONDO:0100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</si>
  <si>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</si>
  <si>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</si>
  <si>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</si>
  <si>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</si>
  <si>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</si>
  <si>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</si>
  <si>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</si>
  <si>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</si>
  <si>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</si>
  <si>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</si>
  <si>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</si>
  <si>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</si>
  <si>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</si>
  <si>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</si>
  <si>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</si>
  <si>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</si>
  <si>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</si>
  <si>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</si>
  <si>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</si>
  <si>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</si>
  <si>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</si>
  <si>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</si>
  <si>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</si>
  <si>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</si>
  <si>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</si>
  <si>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</si>
  <si>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</si>
  <si>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SANTIAGO ROSARIO DE LA CRUZ</t>
  </si>
  <si>
    <t>CONTADOR 1</t>
  </si>
  <si>
    <t>EUSEGLY FLORIAN LABOUR</t>
  </si>
  <si>
    <t>SECRETARIA</t>
  </si>
  <si>
    <t>MELYSSA MARIE ROIG DE LEON</t>
  </si>
  <si>
    <t>CONCEPTO PAGO SUELDO 000001 - EMPLEADOS FIJOS CORRESPONDIENTE AL MES DE ENERO 2022</t>
  </si>
  <si>
    <t>PSICOLOGA ll</t>
  </si>
  <si>
    <t>JUAN RAFAEL AGUASVIVA BATISTA</t>
  </si>
  <si>
    <t xml:space="preserve">FIJO </t>
  </si>
  <si>
    <t>NELSON DAVID CAMILO VELAZQUEZ</t>
  </si>
  <si>
    <t>COORDINADOR ( A ) GENERAL</t>
  </si>
  <si>
    <t>CHERARTIMATOS FERRERAS</t>
  </si>
  <si>
    <t>TECNICO ARCHIVISTA</t>
  </si>
  <si>
    <t>HUASCAR AMADO PERALTA GALVEZ</t>
  </si>
  <si>
    <t>LAURA ROSELY VICENTE FREITES</t>
  </si>
  <si>
    <t>ENCARGADA DIVISION DE RECURSOS HUMANOS</t>
  </si>
  <si>
    <t>ROSA DARIANA BAEZ ALMONTE</t>
  </si>
  <si>
    <t>ZAMEL CRISTINA ROIG DE LEON</t>
  </si>
  <si>
    <t>ARQUITECTO (A )</t>
  </si>
  <si>
    <t>WENDY JOSEFINA CASTILLO PIMENTEL</t>
  </si>
  <si>
    <t>ANALISTA DE COMPRA Y CONTRATACIONES</t>
  </si>
  <si>
    <t>FELIX ROBERTO EDUARDO JIMENEZ AMELL</t>
  </si>
  <si>
    <t>RAFAEL ELIAS TEJADA LOPEZ</t>
  </si>
  <si>
    <t xml:space="preserve">FIIJO </t>
  </si>
  <si>
    <t xml:space="preserve">MASCULINO </t>
  </si>
  <si>
    <t>FRANCISCO JOSE ANDUJAR GONZALEZ</t>
  </si>
  <si>
    <t>INGENIERO CIVIL</t>
  </si>
  <si>
    <t>JONATAN ALFREDO COLLADO DE DIOS</t>
  </si>
  <si>
    <t xml:space="preserve">CHOFER </t>
  </si>
  <si>
    <t>DOMINGO ISAAB RODRIGUEZ MOTA</t>
  </si>
  <si>
    <t>INGENIERO DE PRESUPUESTO</t>
  </si>
  <si>
    <t>MARCIA ELISA UREÑA SUAREZ</t>
  </si>
  <si>
    <t>ENCARGADA DIV.COMPRAS Y CONTRATACIONES</t>
  </si>
  <si>
    <t xml:space="preserve">MIGUEL ANGEL DE JESUS </t>
  </si>
  <si>
    <t>SAURA NICAELA SANTOS JIMENEZ</t>
  </si>
  <si>
    <t>INGENIERO DE CUBICACIONES</t>
  </si>
  <si>
    <t>VANESSA ELIZABETH PALACIO NUÑEZ</t>
  </si>
  <si>
    <t>PEDRO MIGUEL DAJER REMUS</t>
  </si>
  <si>
    <t>YARLIS MINAYA CALDERON GONZALEZ</t>
  </si>
  <si>
    <t>CONTADORA</t>
  </si>
  <si>
    <t>CARLOS RAFAEL HURTADO MUÑOZ</t>
  </si>
  <si>
    <t>ENCARGADO DEPT.JURIDICO</t>
  </si>
  <si>
    <t>EMPLEADO TEMPORAL</t>
  </si>
  <si>
    <t>CAPITULO:  0201     SUBCAPTULO: 06     DAF:01     UE:0005     PROGRAMA: 18     SUBPROGRAMA: 0     PROYECTO: 01     ACTIVIDAD:0051     CUENTA: 2.1.1.2.08    FONDO:5010</t>
  </si>
  <si>
    <t>TOPOGRAFO ( A )</t>
  </si>
  <si>
    <t>ENCUESTADORA</t>
  </si>
  <si>
    <t>DISEÑADOR GRAFICO</t>
  </si>
  <si>
    <t>GONZALO RAMON PORTES</t>
  </si>
  <si>
    <t>JULIO CESAR FELIZ MATOS</t>
  </si>
  <si>
    <t>SEGURIIDAD</t>
  </si>
  <si>
    <t>CAPITULO:  0201     SUBCAPTULO: 06     DAF:01     UE:0005    PROGRAMA: 18     SUBPROGRAMA: 0     PROYECTO: 0     ACTIVIDAD:0001     CUENTA: 2.1.2.2.05    FONDO:0100</t>
  </si>
  <si>
    <t>CONCEPTO PAGO SUELDO 000001 - EMPLEADOS DE SEGURIDAD CORRESPONDIENTE AL MES DE ENERO 2022</t>
  </si>
  <si>
    <t>CONCEPTO PAGO SUELDO 000001 - EMPLEADOS TEMPORALES CORRESPONDIENTE AL MES DE ENERO 2022</t>
  </si>
  <si>
    <t>CAPITULO:  0201     SUBCAPTULO: 06     DAF:01     UE:0005     PROGRAMA: 18     SUBPROGRAMA: 0     PROYECTO: 02     ACTIVIDAD:0051     CUENTA: 2.1.1.2.08    FONDO:5010</t>
  </si>
  <si>
    <t>GUILLERMO CARLOS MILAN ACOSTA</t>
  </si>
  <si>
    <t>ENC.DEPARTAMENTO</t>
  </si>
  <si>
    <t>TITO ENRIQUE KALIL PLACENCIO MERAN</t>
  </si>
  <si>
    <t>ENCUESTADOR</t>
  </si>
  <si>
    <t>MARIBEL ELIZABETH HERNANDEZ DURAN</t>
  </si>
  <si>
    <t>RELACIONISTA PUBLICO</t>
  </si>
  <si>
    <t>ROCIO ISABEL VIDAL CARBALLO</t>
  </si>
  <si>
    <t>RAFAEL TULIO MERAN</t>
  </si>
  <si>
    <t>DIR.OPERACIONES</t>
  </si>
  <si>
    <t>JULIO CESAR MEJIA GARCIA</t>
  </si>
  <si>
    <t>NANCY MORENO BERROA</t>
  </si>
  <si>
    <t>VANESSA ELIZABETH DITREN GOMEZ</t>
  </si>
  <si>
    <t xml:space="preserve">DAYSI ANGELITA CANDELARIO DE JESUS </t>
  </si>
  <si>
    <t>INES YAFRESIS RODRIGUEZ GARCIA</t>
  </si>
  <si>
    <t>AUXILIAR ADMINISTRATIVA</t>
  </si>
  <si>
    <t>ANGEL MIGUEL MEJIA GARABITOS</t>
  </si>
  <si>
    <t>ADMINISTRADOR DE SERVIDORES</t>
  </si>
  <si>
    <t>MARCIAL LEANDRO ACEVEDO MINIER</t>
  </si>
  <si>
    <t>LARY MILERY ESPINAL DE LA CRUZ</t>
  </si>
  <si>
    <t>ISMAEL FRANCISCO PEREZ NIN</t>
  </si>
  <si>
    <t>ABOGADO</t>
  </si>
  <si>
    <t>ELIZABETH ENCARNACION RIJO</t>
  </si>
  <si>
    <t>LIGIA ALTAGRACIA DE JESUS PORTELA E</t>
  </si>
  <si>
    <t>KATIA ALEJANDRINA MARTINEZ MEDRANO</t>
  </si>
  <si>
    <t>JOSE UJANEL UREÑA UREÑA</t>
  </si>
  <si>
    <t>CARLOS ARIEL PERALTA GARCIA</t>
  </si>
  <si>
    <t>CARMEN ANTONIA JOSEFINA VELAZQUEZ D</t>
  </si>
  <si>
    <t>MAURICIO ANTONIO FLORES PIETRASANTA</t>
  </si>
  <si>
    <t>LAURA MARIE CHEVALIER CASTILLO</t>
  </si>
  <si>
    <t>SARAH VANESSA BATISTA BATISTA</t>
  </si>
  <si>
    <t>ARQUITECTO ( A )</t>
  </si>
  <si>
    <t>SANDY SANTIAGO BARIAS ALMONTE</t>
  </si>
  <si>
    <t>CHOFER</t>
  </si>
  <si>
    <t>JOHANNA VIRGINIA BATISTA CARRASCO</t>
  </si>
  <si>
    <t>AUXILIAR DE DOCUMENTACION</t>
  </si>
  <si>
    <t>MINOLY ANDREINA FERNANDEZ GUZMAN</t>
  </si>
  <si>
    <t>RECEPCIONISTA</t>
  </si>
  <si>
    <t>MARCO ANTONIO RAMIREZ URIBE</t>
  </si>
  <si>
    <t>SUPERVISOR (A )</t>
  </si>
  <si>
    <t>JULIO CESAR SUERO VENTURA</t>
  </si>
  <si>
    <t>HOMAR DEL NEY ROJAS RIVERA</t>
  </si>
  <si>
    <t>INGENIERO ENC.</t>
  </si>
  <si>
    <t>LEANDRO VLADIMIR MANZUETA RIVERA</t>
  </si>
  <si>
    <t>ARISMONTY OSVALDO BEATO CASTRO</t>
  </si>
  <si>
    <t>ANDRES PAINO HENRIQUEZ SANCHEZ</t>
  </si>
  <si>
    <t>DAVID IGNACIO MARQUEZ PEREZ</t>
  </si>
  <si>
    <t>INGENIERO ( A) ELETROMECANICO</t>
  </si>
  <si>
    <t>DARWIN RAFAEL ARIAS GONZALEZ</t>
  </si>
  <si>
    <t>INGENIERO (A ) CIVIL</t>
  </si>
  <si>
    <t>RAUL FRANCISCO DE MOYA ESPAÑOL</t>
  </si>
  <si>
    <t>FERNANDO ALFONSO SURIEL POTELA</t>
  </si>
  <si>
    <t>ASESOR DE COMPRAS</t>
  </si>
  <si>
    <t>RUBEN JOSE HERNANDEZ FONTANA</t>
  </si>
  <si>
    <t>ENC.DE PLANIFICACION</t>
  </si>
  <si>
    <t>VIRGINIA MICHAEL NUÑEZ NUÑEZ</t>
  </si>
  <si>
    <t>ENC.DE CAPACITACION</t>
  </si>
  <si>
    <t>DAHIANA CELINE RODRIGUEZ PAYANO</t>
  </si>
  <si>
    <t>MIGUEL EDUARDO VILLAMAN BREA</t>
  </si>
  <si>
    <t>ALBERT AMARIS BATISTA MARTINEZ</t>
  </si>
  <si>
    <t>ANALISTA DE PRESUPUESTO</t>
  </si>
  <si>
    <t>PEDRO VILLAR</t>
  </si>
  <si>
    <t>AYUDANTE MANTENIMIENTO</t>
  </si>
  <si>
    <t>HUMBERTO JAVIER SUAREZ SUERO</t>
  </si>
  <si>
    <t>MIGUEL PAULA PEÑA</t>
  </si>
  <si>
    <t>ABOGADO ( A )</t>
  </si>
  <si>
    <t>DIORSSINISBERENISE RAMIREZ MARTIN</t>
  </si>
  <si>
    <t>ENC.DE PROYECTOS</t>
  </si>
  <si>
    <t>SULY ENCARNACION MORILLLO</t>
  </si>
  <si>
    <t>RAFAEL MANUEL VOLQUEZ HOLGUIN</t>
  </si>
  <si>
    <t>JOSE ISAIAS CANELA ORTEGA</t>
  </si>
  <si>
    <t>INGENIERO CIVIL ESTRUCTURALISTA</t>
  </si>
  <si>
    <t>JORGE ALBERTO GARCIA REYES</t>
  </si>
  <si>
    <t>GERTRUDIS GALVEZ MORLA</t>
  </si>
  <si>
    <t>FIORDALIZA ARAUJO INFANTE</t>
  </si>
  <si>
    <t>NOEMI EVANGELISTA FAJARDO</t>
  </si>
  <si>
    <t>TECNICO CONTABILIDAD</t>
  </si>
  <si>
    <t>YOHANNY ANA JAVIER RODRIGUEZ</t>
  </si>
  <si>
    <t>TECNICO EN COMPRA Y CONTRATACIONES</t>
  </si>
  <si>
    <t>ELISA GRIGNAFFINI BISONO</t>
  </si>
  <si>
    <t xml:space="preserve">ADAN RAMOS ACOSTA </t>
  </si>
  <si>
    <t>RAUL ALBERTO NEGRON MORALES</t>
  </si>
  <si>
    <t>ROSA MARIA QUIÑONES BOBEA</t>
  </si>
  <si>
    <t>WILTON NICANOR FERNANDEZ UREÑA</t>
  </si>
  <si>
    <t>ENCARGADO (A )</t>
  </si>
  <si>
    <t>ALANNA JEANNET LUCIANO ACOSTA</t>
  </si>
  <si>
    <t>INGENIERO ( A )</t>
  </si>
  <si>
    <t>ASEHLEY ANDUJAR RODRIGUEZ</t>
  </si>
  <si>
    <t>CLAUDIA PATRICIA OGANDO MENDEZ</t>
  </si>
  <si>
    <t>LAURA ITURBIDES FLORES</t>
  </si>
  <si>
    <t>ANALISTA PAGINA WEB</t>
  </si>
  <si>
    <t xml:space="preserve">JORGE EMILIO RIZEK VIDAL </t>
  </si>
  <si>
    <t>ASESOR DE PLANIFICACION</t>
  </si>
  <si>
    <t>LEONARDO FRAQNCISCO SOSA BREA</t>
  </si>
  <si>
    <t>ASESOR</t>
  </si>
  <si>
    <t>PENELOPE ROSARIO FRIAS</t>
  </si>
  <si>
    <t>ENCARGADO DE PLANIFICACION</t>
  </si>
  <si>
    <t>AMERICO LIVIO GUERRERO GUERRA</t>
  </si>
  <si>
    <t>INGENIERO ESTRUCTURAL</t>
  </si>
  <si>
    <t>ROMAN ERNESTO HEREDIA MEDRANO</t>
  </si>
  <si>
    <t>ANALISTA LEGAL</t>
  </si>
  <si>
    <t>MAXIMO ALEXANDER AYALA PEREZ</t>
  </si>
  <si>
    <t>RAFAEL ANTONIO CORDERO DIAZ</t>
  </si>
  <si>
    <t>JUAN CARLOS SURIEL LOPEZ</t>
  </si>
  <si>
    <t>ANABEL ECHAVARRIA VARGAS</t>
  </si>
  <si>
    <t>FREDDY BETANCES</t>
  </si>
  <si>
    <t>MARIA ALEJANDRA GERMAN</t>
  </si>
  <si>
    <t>JOSE ALEJANDRO LOPEZ DOMINICO</t>
  </si>
  <si>
    <t xml:space="preserve">DANIEL ALCANTARA ROSARIO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</si>
</sst>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4" fontId="7" fillId="6" borderId="18" xfId="0" applyNumberFormat="1" applyFont="1" applyFill="1" applyBorder="1"/>
    <xf numFmtId="4" fontId="7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0" borderId="0" xfId="0" applyFont="1"/>
    <xf numFmtId="4" fontId="7" fillId="6" borderId="18" xfId="0" applyNumberFormat="1" applyFont="1" applyFill="1" applyBorder="1" applyAlignment="1">
      <alignment wrapText="1"/>
    </xf>
    <xf numFmtId="4" fontId="7" fillId="6" borderId="18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horizontal="center" wrapText="1"/>
    </xf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wrapText="1"/>
    </xf>
    <xf numFmtId="4" fontId="7" fillId="6" borderId="15" xfId="0" applyNumberFormat="1" applyFont="1" applyFill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24" xfId="0" applyFont="1" applyBorder="1" applyAlignment="1">
      <alignment horizontal="center"/>
    </xf>
    <xf numFmtId="0" fontId="12" fillId="0" borderId="24" xfId="0" applyFont="1" applyBorder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2" borderId="15" xfId="0" applyFont="1" applyFill="1" applyBorder="1" applyAlignment="1">
      <alignment horizontal="left" wrapText="1"/>
    </xf>
    <xf numFmtId="0" fontId="13" fillId="2" borderId="15" xfId="0" applyFont="1" applyFill="1" applyBorder="1"/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1" applyNumberFormat="1" applyFont="1" applyFill="1" applyBorder="1" applyAlignment="1">
      <alignment horizontal="center" vertical="center" wrapText="1"/>
    </xf>
    <xf numFmtId="4" fontId="13" fillId="2" borderId="15" xfId="1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4" fontId="13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4" fontId="8" fillId="6" borderId="18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horizontal="center"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2" borderId="15" xfId="0" applyFont="1" applyFill="1" applyBorder="1"/>
    <xf numFmtId="0" fontId="5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horizontal="center" wrapText="1"/>
    </xf>
    <xf numFmtId="0" fontId="5" fillId="2" borderId="27" xfId="0" applyFont="1" applyFill="1" applyBorder="1"/>
    <xf numFmtId="0" fontId="6" fillId="5" borderId="27" xfId="0" applyFont="1" applyFill="1" applyBorder="1" applyAlignment="1">
      <alignment wrapText="1"/>
    </xf>
    <xf numFmtId="4" fontId="6" fillId="5" borderId="26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horizontal="center" wrapText="1"/>
    </xf>
    <xf numFmtId="4" fontId="6" fillId="5" borderId="27" xfId="1" applyNumberFormat="1" applyFont="1" applyFill="1" applyBorder="1" applyAlignment="1">
      <alignment wrapText="1"/>
    </xf>
    <xf numFmtId="4" fontId="6" fillId="2" borderId="27" xfId="1" applyNumberFormat="1" applyFont="1" applyFill="1" applyBorder="1" applyAlignment="1">
      <alignment horizontal="center" wrapText="1"/>
    </xf>
    <xf numFmtId="4" fontId="6" fillId="2" borderId="27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wrapText="1"/>
    </xf>
    <xf numFmtId="0" fontId="5" fillId="2" borderId="27" xfId="0" applyFont="1" applyFill="1" applyBorder="1" applyAlignment="1">
      <alignment wrapText="1"/>
    </xf>
    <xf numFmtId="0" fontId="0" fillId="0" borderId="2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right" wrapText="1"/>
    </xf>
    <xf numFmtId="0" fontId="12" fillId="0" borderId="25" xfId="0" applyFont="1" applyBorder="1" applyAlignment="1">
      <alignment horizontal="center"/>
    </xf>
    <xf numFmtId="0" fontId="7" fillId="6" borderId="8" xfId="0" applyFont="1" applyFill="1" applyBorder="1" applyAlignment="1">
      <alignment horizontal="right" wrapText="1"/>
    </xf>
    <xf numFmtId="0" fontId="7" fillId="6" borderId="16" xfId="0" applyFont="1" applyFill="1" applyBorder="1" applyAlignment="1">
      <alignment horizontal="right" wrapText="1"/>
    </xf>
    <xf numFmtId="0" fontId="7" fillId="6" borderId="17" xfId="0" applyFont="1" applyFill="1" applyBorder="1" applyAlignment="1">
      <alignment horizontal="right" wrapText="1"/>
    </xf>
    <xf numFmtId="0" fontId="7" fillId="6" borderId="15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246022</xdr:colOff>
      <xdr:row>1</xdr:row>
      <xdr:rowOff>47045</xdr:rowOff>
    </xdr:from>
    <xdr:to>
      <xdr:col>2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0</xdr:row>
      <xdr:rowOff>37521</xdr:rowOff>
    </xdr:from>
    <xdr:to>
      <xdr:col>2</xdr:col>
      <xdr:colOff>2076450</xdr:colOff>
      <xdr:row>2</xdr:row>
      <xdr:rowOff>295276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mina\Downloads\Nominas%202023-2024.xlsx" TargetMode="External"/><Relationship Id="rId1" Type="http://schemas.openxmlformats.org/officeDocument/2006/relationships/externalLinkPath" Target="https://labarquita1-my.sharepoint.com/Users/Nomina/Downloads/Nomina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 Fijos Oct - Dic  2023"/>
      <sheetName val="Nomina Fijos Ene 2024"/>
      <sheetName val="Nomina Vigilancia Oct- Dic 2023"/>
      <sheetName val="Nomina Vigilancia  2024"/>
      <sheetName val="Nomina Teleferico Linea II"/>
      <sheetName val="Nomina Temporales  Oct- Di 2023"/>
      <sheetName val="Nomima Temporal 2024"/>
      <sheetName val="Base de Datos"/>
      <sheetName val="Nominas 2023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DH73"/>
  <sheetViews>
    <sheetView tabSelected="1" workbookViewId="0">
      <selection activeCell="D3" sqref="D3:P3"/>
    </sheetView>
  </sheetViews>
  <sheetFormatPr baseColWidth="10" defaultRowHeight="14.4"/>
  <cols>
    <col min="2" max="2" width="7.6640625" customWidth="1"/>
    <col min="3" max="3" width="46" customWidth="1"/>
    <col min="4" max="4" width="36.44140625" customWidth="1"/>
    <col min="5" max="5" width="23.6640625" customWidth="1"/>
    <col min="6" max="6" width="15.33203125" customWidth="1"/>
    <col min="7" max="7" width="15.88671875" customWidth="1"/>
    <col min="8" max="8" width="16.5546875" customWidth="1"/>
    <col min="10" max="10" width="18.88671875" customWidth="1"/>
    <col min="11" max="11" width="15.88671875" customWidth="1"/>
    <col min="12" max="12" width="14.5546875" customWidth="1"/>
    <col min="13" max="13" width="17.88671875" customWidth="1"/>
    <col min="14" max="14" width="14.5546875" customWidth="1"/>
    <col min="15" max="15" width="17.44140625" customWidth="1"/>
    <col min="16" max="16" width="16.6640625" customWidth="1"/>
  </cols>
  <sheetData>
    <row r="1" spans="2:16" ht="15" thickBot="1"/>
    <row r="2" spans="2:16" ht="15" thickBot="1">
      <c r="B2" s="1"/>
      <c r="C2" s="2"/>
      <c r="D2" s="92" t="s">
        <v>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2:16" ht="15" thickBot="1">
      <c r="B3" s="3"/>
      <c r="C3" s="4"/>
      <c r="D3" s="92" t="s">
        <v>128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29.25" customHeight="1" thickBot="1">
      <c r="B4" s="5"/>
      <c r="C4" s="6"/>
      <c r="D4" s="92" t="s">
        <v>95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2:16" s="15" customFormat="1" ht="27.6">
      <c r="B5" s="8" t="s">
        <v>1</v>
      </c>
      <c r="C5" s="9" t="s">
        <v>2</v>
      </c>
      <c r="D5" s="10" t="s">
        <v>3</v>
      </c>
      <c r="E5" s="10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1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3" t="s">
        <v>15</v>
      </c>
    </row>
    <row r="6" spans="2:16" ht="40.799999999999997">
      <c r="B6" s="14">
        <v>1</v>
      </c>
      <c r="C6" s="72" t="s">
        <v>16</v>
      </c>
      <c r="D6" s="73" t="s">
        <v>31</v>
      </c>
      <c r="E6" s="73" t="s">
        <v>17</v>
      </c>
      <c r="F6" s="73" t="s">
        <v>18</v>
      </c>
      <c r="G6" s="73" t="s">
        <v>19</v>
      </c>
      <c r="H6" s="74">
        <v>125000</v>
      </c>
      <c r="I6" s="75">
        <v>0</v>
      </c>
      <c r="J6" s="74">
        <v>125000</v>
      </c>
      <c r="K6" s="76">
        <f t="shared" ref="K6:K8" si="0">H6*0.0287</f>
        <v>3587.5</v>
      </c>
      <c r="L6" s="76">
        <v>17985.990000000002</v>
      </c>
      <c r="M6" s="76">
        <v>3800</v>
      </c>
      <c r="N6" s="76">
        <v>4485</v>
      </c>
      <c r="O6" s="76">
        <f>SUM(K6:N6)</f>
        <v>29858.49</v>
      </c>
      <c r="P6" s="76">
        <f>H6-O6</f>
        <v>95141.51</v>
      </c>
    </row>
    <row r="7" spans="2:16" ht="40.799999999999997">
      <c r="B7" s="14">
        <f>B6+1</f>
        <v>2</v>
      </c>
      <c r="C7" s="72" t="s">
        <v>20</v>
      </c>
      <c r="D7" s="77" t="s">
        <v>31</v>
      </c>
      <c r="E7" s="77" t="s">
        <v>21</v>
      </c>
      <c r="F7" s="77" t="s">
        <v>18</v>
      </c>
      <c r="G7" s="77" t="s">
        <v>22</v>
      </c>
      <c r="H7" s="78">
        <v>140000</v>
      </c>
      <c r="I7" s="75">
        <v>0</v>
      </c>
      <c r="J7" s="78">
        <v>140000</v>
      </c>
      <c r="K7" s="76">
        <f t="shared" si="0"/>
        <v>4018</v>
      </c>
      <c r="L7" s="76">
        <v>21514.37</v>
      </c>
      <c r="M7" s="76">
        <v>4256</v>
      </c>
      <c r="N7" s="76">
        <v>3605</v>
      </c>
      <c r="O7" s="76">
        <f t="shared" ref="O7:O67" si="1">SUM(K7:N7)</f>
        <v>33393.369999999995</v>
      </c>
      <c r="P7" s="76">
        <f t="shared" ref="P7:P67" si="2">H7-O7</f>
        <v>106606.63</v>
      </c>
    </row>
    <row r="8" spans="2:16" ht="40.799999999999997">
      <c r="B8" s="14">
        <v>3</v>
      </c>
      <c r="C8" s="72" t="s">
        <v>23</v>
      </c>
      <c r="D8" s="73" t="s">
        <v>31</v>
      </c>
      <c r="E8" s="73" t="s">
        <v>24</v>
      </c>
      <c r="F8" s="73" t="s">
        <v>18</v>
      </c>
      <c r="G8" s="73" t="s">
        <v>19</v>
      </c>
      <c r="H8" s="74">
        <v>50000</v>
      </c>
      <c r="I8" s="75">
        <v>0</v>
      </c>
      <c r="J8" s="74">
        <v>50000</v>
      </c>
      <c r="K8" s="76">
        <f t="shared" si="0"/>
        <v>1435</v>
      </c>
      <c r="L8" s="76">
        <v>1854</v>
      </c>
      <c r="M8" s="76">
        <f t="shared" ref="M8" si="3">H8*0.0304</f>
        <v>1520</v>
      </c>
      <c r="N8" s="76">
        <v>11689.07</v>
      </c>
      <c r="O8" s="76">
        <f t="shared" si="1"/>
        <v>16498.07</v>
      </c>
      <c r="P8" s="76">
        <f t="shared" si="2"/>
        <v>33501.93</v>
      </c>
    </row>
    <row r="9" spans="2:16" ht="40.799999999999997">
      <c r="B9" s="14">
        <v>4</v>
      </c>
      <c r="C9" s="79" t="s">
        <v>25</v>
      </c>
      <c r="D9" s="73" t="s">
        <v>31</v>
      </c>
      <c r="E9" s="73" t="s">
        <v>72</v>
      </c>
      <c r="F9" s="73" t="s">
        <v>18</v>
      </c>
      <c r="G9" s="73" t="s">
        <v>22</v>
      </c>
      <c r="H9" s="74">
        <v>15400</v>
      </c>
      <c r="I9" s="75">
        <v>0</v>
      </c>
      <c r="J9" s="74">
        <v>15400</v>
      </c>
      <c r="K9" s="76">
        <f t="shared" ref="K9:K11" si="4">H9*0.0287</f>
        <v>441.98</v>
      </c>
      <c r="L9" s="76">
        <v>0</v>
      </c>
      <c r="M9" s="76">
        <f t="shared" ref="M9:M11" si="5">H9*0.0304</f>
        <v>468.16</v>
      </c>
      <c r="N9" s="76">
        <v>25</v>
      </c>
      <c r="O9" s="76">
        <f t="shared" si="1"/>
        <v>935.1400000000001</v>
      </c>
      <c r="P9" s="76">
        <f t="shared" si="2"/>
        <v>14464.86</v>
      </c>
    </row>
    <row r="10" spans="2:16" ht="40.799999999999997">
      <c r="B10" s="14">
        <f t="shared" ref="B10:B35" si="6">B9+1</f>
        <v>5</v>
      </c>
      <c r="C10" s="79" t="s">
        <v>26</v>
      </c>
      <c r="D10" s="77" t="s">
        <v>31</v>
      </c>
      <c r="E10" s="77" t="s">
        <v>27</v>
      </c>
      <c r="F10" s="77" t="s">
        <v>18</v>
      </c>
      <c r="G10" s="77" t="s">
        <v>19</v>
      </c>
      <c r="H10" s="78">
        <v>17600</v>
      </c>
      <c r="I10" s="75">
        <v>0</v>
      </c>
      <c r="J10" s="78">
        <v>17600</v>
      </c>
      <c r="K10" s="76">
        <f t="shared" si="4"/>
        <v>505.12</v>
      </c>
      <c r="L10" s="76">
        <v>0</v>
      </c>
      <c r="M10" s="76">
        <f t="shared" si="5"/>
        <v>535.04</v>
      </c>
      <c r="N10" s="76">
        <v>3613.54</v>
      </c>
      <c r="O10" s="76">
        <f t="shared" si="1"/>
        <v>4653.7</v>
      </c>
      <c r="P10" s="76">
        <f t="shared" si="2"/>
        <v>12946.3</v>
      </c>
    </row>
    <row r="11" spans="2:16" ht="40.799999999999997">
      <c r="B11" s="14">
        <f t="shared" si="6"/>
        <v>6</v>
      </c>
      <c r="C11" s="72" t="s">
        <v>28</v>
      </c>
      <c r="D11" s="77" t="s">
        <v>31</v>
      </c>
      <c r="E11" s="80" t="s">
        <v>29</v>
      </c>
      <c r="F11" s="73" t="s">
        <v>18</v>
      </c>
      <c r="G11" s="73" t="s">
        <v>22</v>
      </c>
      <c r="H11" s="74">
        <v>75000</v>
      </c>
      <c r="I11" s="75">
        <v>0</v>
      </c>
      <c r="J11" s="74">
        <v>75000</v>
      </c>
      <c r="K11" s="76">
        <f t="shared" si="4"/>
        <v>2152.5</v>
      </c>
      <c r="L11" s="76">
        <v>6309.38</v>
      </c>
      <c r="M11" s="76">
        <f t="shared" si="5"/>
        <v>2280</v>
      </c>
      <c r="N11" s="76">
        <v>4485</v>
      </c>
      <c r="O11" s="76">
        <f t="shared" si="1"/>
        <v>15226.880000000001</v>
      </c>
      <c r="P11" s="76">
        <f t="shared" si="2"/>
        <v>59773.119999999995</v>
      </c>
    </row>
    <row r="12" spans="2:16" ht="40.799999999999997">
      <c r="B12" s="14">
        <f t="shared" si="6"/>
        <v>7</v>
      </c>
      <c r="C12" s="72" t="s">
        <v>30</v>
      </c>
      <c r="D12" s="73" t="s">
        <v>31</v>
      </c>
      <c r="E12" s="73" t="s">
        <v>32</v>
      </c>
      <c r="F12" s="73" t="s">
        <v>18</v>
      </c>
      <c r="G12" s="73" t="s">
        <v>33</v>
      </c>
      <c r="H12" s="74">
        <v>175000</v>
      </c>
      <c r="I12" s="75">
        <v>0</v>
      </c>
      <c r="J12" s="74">
        <v>175000</v>
      </c>
      <c r="K12" s="76">
        <f t="shared" ref="K12:K14" si="7">H12*0.0287</f>
        <v>5022.5</v>
      </c>
      <c r="L12" s="76">
        <v>29841.29</v>
      </c>
      <c r="M12" s="76">
        <v>4943.8</v>
      </c>
      <c r="N12" s="76">
        <v>3025</v>
      </c>
      <c r="O12" s="76">
        <f t="shared" si="1"/>
        <v>42832.590000000004</v>
      </c>
      <c r="P12" s="76">
        <f t="shared" si="2"/>
        <v>132167.41</v>
      </c>
    </row>
    <row r="13" spans="2:16" ht="40.799999999999997">
      <c r="B13" s="14">
        <f t="shared" si="6"/>
        <v>8</v>
      </c>
      <c r="C13" s="79" t="s">
        <v>34</v>
      </c>
      <c r="D13" s="77" t="s">
        <v>31</v>
      </c>
      <c r="E13" s="77" t="s">
        <v>35</v>
      </c>
      <c r="F13" s="77" t="s">
        <v>18</v>
      </c>
      <c r="G13" s="77" t="s">
        <v>19</v>
      </c>
      <c r="H13" s="78">
        <v>80000</v>
      </c>
      <c r="I13" s="75">
        <v>0</v>
      </c>
      <c r="J13" s="78">
        <v>80000</v>
      </c>
      <c r="K13" s="76">
        <f t="shared" si="7"/>
        <v>2296</v>
      </c>
      <c r="L13" s="76">
        <v>7400.87</v>
      </c>
      <c r="M13" s="76">
        <v>2432</v>
      </c>
      <c r="N13" s="76">
        <v>4698.74</v>
      </c>
      <c r="O13" s="76">
        <f t="shared" si="1"/>
        <v>16827.61</v>
      </c>
      <c r="P13" s="76">
        <f t="shared" si="2"/>
        <v>63172.39</v>
      </c>
    </row>
    <row r="14" spans="2:16" ht="40.799999999999997">
      <c r="B14" s="14">
        <f t="shared" si="6"/>
        <v>9</v>
      </c>
      <c r="C14" s="79" t="s">
        <v>36</v>
      </c>
      <c r="D14" s="73" t="s">
        <v>31</v>
      </c>
      <c r="E14" s="80" t="s">
        <v>37</v>
      </c>
      <c r="F14" s="73" t="s">
        <v>18</v>
      </c>
      <c r="G14" s="73" t="s">
        <v>22</v>
      </c>
      <c r="H14" s="74">
        <v>175000</v>
      </c>
      <c r="I14" s="75">
        <v>0</v>
      </c>
      <c r="J14" s="74">
        <v>175000</v>
      </c>
      <c r="K14" s="76">
        <f t="shared" si="7"/>
        <v>5022.5</v>
      </c>
      <c r="L14" s="76">
        <v>29841.29</v>
      </c>
      <c r="M14" s="76">
        <v>4943.8</v>
      </c>
      <c r="N14" s="76">
        <v>7185</v>
      </c>
      <c r="O14" s="76">
        <f t="shared" si="1"/>
        <v>46992.590000000004</v>
      </c>
      <c r="P14" s="76">
        <f t="shared" si="2"/>
        <v>128007.41</v>
      </c>
    </row>
    <row r="15" spans="2:16" ht="40.799999999999997">
      <c r="B15" s="14">
        <f t="shared" si="6"/>
        <v>10</v>
      </c>
      <c r="C15" s="79" t="s">
        <v>38</v>
      </c>
      <c r="D15" s="77" t="s">
        <v>31</v>
      </c>
      <c r="E15" s="77" t="s">
        <v>39</v>
      </c>
      <c r="F15" s="77" t="s">
        <v>18</v>
      </c>
      <c r="G15" s="77" t="s">
        <v>19</v>
      </c>
      <c r="H15" s="78">
        <v>80000</v>
      </c>
      <c r="I15" s="75">
        <v>0</v>
      </c>
      <c r="J15" s="78">
        <v>80000</v>
      </c>
      <c r="K15" s="76">
        <f t="shared" ref="K15:K21" si="8">H15*0.0287</f>
        <v>2296</v>
      </c>
      <c r="L15" s="76">
        <v>7400.87</v>
      </c>
      <c r="M15" s="76">
        <f t="shared" ref="M15:M16" si="9">H15*0.0304</f>
        <v>2432</v>
      </c>
      <c r="N15" s="76">
        <v>12619.1</v>
      </c>
      <c r="O15" s="76">
        <f t="shared" si="1"/>
        <v>24747.97</v>
      </c>
      <c r="P15" s="76">
        <f t="shared" si="2"/>
        <v>55252.03</v>
      </c>
    </row>
    <row r="16" spans="2:16" ht="40.799999999999997">
      <c r="B16" s="14">
        <f t="shared" si="6"/>
        <v>11</v>
      </c>
      <c r="C16" s="72" t="s">
        <v>40</v>
      </c>
      <c r="D16" s="73" t="s">
        <v>31</v>
      </c>
      <c r="E16" s="73" t="s">
        <v>41</v>
      </c>
      <c r="F16" s="73" t="s">
        <v>18</v>
      </c>
      <c r="G16" s="73" t="s">
        <v>22</v>
      </c>
      <c r="H16" s="74">
        <v>75000</v>
      </c>
      <c r="I16" s="75" t="s">
        <v>42</v>
      </c>
      <c r="J16" s="74">
        <v>75000</v>
      </c>
      <c r="K16" s="76">
        <f t="shared" si="8"/>
        <v>2152.5</v>
      </c>
      <c r="L16" s="76">
        <v>6309.38</v>
      </c>
      <c r="M16" s="76">
        <f t="shared" si="9"/>
        <v>2280</v>
      </c>
      <c r="N16" s="76">
        <v>25</v>
      </c>
      <c r="O16" s="76">
        <f t="shared" si="1"/>
        <v>10766.880000000001</v>
      </c>
      <c r="P16" s="76">
        <f t="shared" si="2"/>
        <v>64233.119999999995</v>
      </c>
    </row>
    <row r="17" spans="2:16" ht="40.799999999999997">
      <c r="B17" s="14">
        <f t="shared" si="6"/>
        <v>12</v>
      </c>
      <c r="C17" s="72" t="s">
        <v>43</v>
      </c>
      <c r="D17" s="73" t="s">
        <v>31</v>
      </c>
      <c r="E17" s="73" t="s">
        <v>44</v>
      </c>
      <c r="F17" s="73" t="s">
        <v>18</v>
      </c>
      <c r="G17" s="73" t="s">
        <v>22</v>
      </c>
      <c r="H17" s="74">
        <v>150000</v>
      </c>
      <c r="I17" s="75">
        <v>0</v>
      </c>
      <c r="J17" s="74">
        <v>150000</v>
      </c>
      <c r="K17" s="76">
        <f t="shared" si="8"/>
        <v>4305</v>
      </c>
      <c r="L17" s="76">
        <v>23866.62</v>
      </c>
      <c r="M17" s="76">
        <v>4560</v>
      </c>
      <c r="N17" s="76">
        <v>17815</v>
      </c>
      <c r="O17" s="76">
        <f t="shared" si="1"/>
        <v>50546.619999999995</v>
      </c>
      <c r="P17" s="76">
        <f t="shared" si="2"/>
        <v>99453.38</v>
      </c>
    </row>
    <row r="18" spans="2:16" ht="40.799999999999997">
      <c r="B18" s="14">
        <v>13</v>
      </c>
      <c r="C18" s="72" t="s">
        <v>45</v>
      </c>
      <c r="D18" s="77" t="s">
        <v>31</v>
      </c>
      <c r="E18" s="77" t="s">
        <v>46</v>
      </c>
      <c r="F18" s="77" t="s">
        <v>18</v>
      </c>
      <c r="G18" s="77" t="s">
        <v>19</v>
      </c>
      <c r="H18" s="78">
        <v>46000</v>
      </c>
      <c r="I18" s="75">
        <v>0</v>
      </c>
      <c r="J18" s="78">
        <v>46000</v>
      </c>
      <c r="K18" s="76">
        <f t="shared" si="8"/>
        <v>1320.2</v>
      </c>
      <c r="L18" s="76">
        <v>1086.94</v>
      </c>
      <c r="M18" s="76">
        <f t="shared" ref="M18:M19" si="10">H18*0.0304</f>
        <v>1398.4</v>
      </c>
      <c r="N18" s="76">
        <v>8704.52</v>
      </c>
      <c r="O18" s="76">
        <f t="shared" si="1"/>
        <v>12510.060000000001</v>
      </c>
      <c r="P18" s="76">
        <f t="shared" si="2"/>
        <v>33489.94</v>
      </c>
    </row>
    <row r="19" spans="2:16" ht="40.799999999999997">
      <c r="B19" s="14">
        <f t="shared" si="6"/>
        <v>14</v>
      </c>
      <c r="C19" s="72" t="s">
        <v>47</v>
      </c>
      <c r="D19" s="77" t="s">
        <v>31</v>
      </c>
      <c r="E19" s="77" t="s">
        <v>48</v>
      </c>
      <c r="F19" s="77" t="s">
        <v>18</v>
      </c>
      <c r="G19" s="77" t="s">
        <v>19</v>
      </c>
      <c r="H19" s="78">
        <v>143000</v>
      </c>
      <c r="I19" s="75">
        <v>0</v>
      </c>
      <c r="J19" s="78">
        <v>143000</v>
      </c>
      <c r="K19" s="76">
        <f t="shared" si="8"/>
        <v>4104.1000000000004</v>
      </c>
      <c r="L19" s="76">
        <v>22220.04</v>
      </c>
      <c r="M19" s="76">
        <f t="shared" si="10"/>
        <v>4347.2</v>
      </c>
      <c r="N19" s="76">
        <v>25</v>
      </c>
      <c r="O19" s="76">
        <f t="shared" si="1"/>
        <v>30696.34</v>
      </c>
      <c r="P19" s="76">
        <f t="shared" si="2"/>
        <v>112303.66</v>
      </c>
    </row>
    <row r="20" spans="2:16" ht="40.799999999999997">
      <c r="B20" s="14">
        <f t="shared" si="6"/>
        <v>15</v>
      </c>
      <c r="C20" s="79" t="s">
        <v>49</v>
      </c>
      <c r="D20" s="73" t="s">
        <v>31</v>
      </c>
      <c r="E20" s="73" t="s">
        <v>50</v>
      </c>
      <c r="F20" s="73" t="s">
        <v>18</v>
      </c>
      <c r="G20" s="73" t="s">
        <v>19</v>
      </c>
      <c r="H20" s="74">
        <v>44500</v>
      </c>
      <c r="I20" s="75">
        <v>0</v>
      </c>
      <c r="J20" s="74">
        <v>44500</v>
      </c>
      <c r="K20" s="76">
        <f t="shared" si="8"/>
        <v>1277.1500000000001</v>
      </c>
      <c r="L20" s="76">
        <v>1077.76</v>
      </c>
      <c r="M20" s="76">
        <v>1352.8</v>
      </c>
      <c r="N20" s="76">
        <v>25</v>
      </c>
      <c r="O20" s="76">
        <f t="shared" si="1"/>
        <v>3732.71</v>
      </c>
      <c r="P20" s="76">
        <f t="shared" si="2"/>
        <v>40767.29</v>
      </c>
    </row>
    <row r="21" spans="2:16" ht="40.799999999999997">
      <c r="B21" s="14">
        <f>B20+1</f>
        <v>16</v>
      </c>
      <c r="C21" s="72" t="s">
        <v>51</v>
      </c>
      <c r="D21" s="73" t="s">
        <v>31</v>
      </c>
      <c r="E21" s="73" t="s">
        <v>52</v>
      </c>
      <c r="F21" s="73" t="s">
        <v>18</v>
      </c>
      <c r="G21" s="73" t="s">
        <v>19</v>
      </c>
      <c r="H21" s="74">
        <v>68000</v>
      </c>
      <c r="I21" s="75">
        <v>0</v>
      </c>
      <c r="J21" s="74">
        <v>68000</v>
      </c>
      <c r="K21" s="76">
        <f t="shared" si="8"/>
        <v>1951.6</v>
      </c>
      <c r="L21" s="76">
        <v>4992.12</v>
      </c>
      <c r="M21" s="76">
        <f t="shared" ref="M21" si="11">H21*0.0304</f>
        <v>2067.1999999999998</v>
      </c>
      <c r="N21" s="76">
        <v>25</v>
      </c>
      <c r="O21" s="76">
        <f t="shared" si="1"/>
        <v>9035.9199999999983</v>
      </c>
      <c r="P21" s="76">
        <f t="shared" si="2"/>
        <v>58964.08</v>
      </c>
    </row>
    <row r="22" spans="2:16" ht="40.799999999999997">
      <c r="B22" s="14">
        <f t="shared" si="6"/>
        <v>17</v>
      </c>
      <c r="C22" s="72" t="s">
        <v>53</v>
      </c>
      <c r="D22" s="80" t="s">
        <v>31</v>
      </c>
      <c r="E22" s="73" t="s">
        <v>44</v>
      </c>
      <c r="F22" s="73" t="s">
        <v>18</v>
      </c>
      <c r="G22" s="73" t="s">
        <v>22</v>
      </c>
      <c r="H22" s="74">
        <v>130000</v>
      </c>
      <c r="I22" s="75">
        <v>0</v>
      </c>
      <c r="J22" s="74">
        <v>130000</v>
      </c>
      <c r="K22" s="76">
        <f>H22*0.0287</f>
        <v>3731</v>
      </c>
      <c r="L22" s="76">
        <v>19162.12</v>
      </c>
      <c r="M22" s="76">
        <f>H22*0.0304</f>
        <v>3952</v>
      </c>
      <c r="N22" s="76">
        <v>1815</v>
      </c>
      <c r="O22" s="76">
        <f t="shared" si="1"/>
        <v>28660.12</v>
      </c>
      <c r="P22" s="76">
        <f t="shared" si="2"/>
        <v>101339.88</v>
      </c>
    </row>
    <row r="23" spans="2:16" ht="40.799999999999997">
      <c r="B23" s="14">
        <f t="shared" si="6"/>
        <v>18</v>
      </c>
      <c r="C23" s="79" t="s">
        <v>54</v>
      </c>
      <c r="D23" s="73" t="s">
        <v>31</v>
      </c>
      <c r="E23" s="73" t="s">
        <v>55</v>
      </c>
      <c r="F23" s="73" t="s">
        <v>18</v>
      </c>
      <c r="G23" s="73" t="s">
        <v>22</v>
      </c>
      <c r="H23" s="74">
        <v>75000</v>
      </c>
      <c r="I23" s="75">
        <v>0</v>
      </c>
      <c r="J23" s="74">
        <v>75000</v>
      </c>
      <c r="K23" s="76">
        <f t="shared" ref="K23:K24" si="12">H23*0.0287</f>
        <v>2152.5</v>
      </c>
      <c r="L23" s="76">
        <v>6039.35</v>
      </c>
      <c r="M23" s="76">
        <f t="shared" ref="M23" si="13">H23*0.0304</f>
        <v>2280</v>
      </c>
      <c r="N23" s="76">
        <v>1375.12</v>
      </c>
      <c r="O23" s="76">
        <f t="shared" si="1"/>
        <v>11846.970000000001</v>
      </c>
      <c r="P23" s="76">
        <f t="shared" si="2"/>
        <v>63153.03</v>
      </c>
    </row>
    <row r="24" spans="2:16" ht="40.799999999999997">
      <c r="B24" s="14">
        <f t="shared" si="6"/>
        <v>19</v>
      </c>
      <c r="C24" s="79" t="s">
        <v>56</v>
      </c>
      <c r="D24" s="73" t="s">
        <v>31</v>
      </c>
      <c r="E24" s="73" t="s">
        <v>57</v>
      </c>
      <c r="F24" s="73" t="s">
        <v>18</v>
      </c>
      <c r="G24" s="73" t="s">
        <v>19</v>
      </c>
      <c r="H24" s="74">
        <v>80000</v>
      </c>
      <c r="I24" s="75">
        <v>0</v>
      </c>
      <c r="J24" s="74">
        <v>80000</v>
      </c>
      <c r="K24" s="76">
        <f t="shared" si="12"/>
        <v>2296</v>
      </c>
      <c r="L24" s="76">
        <v>7400.87</v>
      </c>
      <c r="M24" s="76">
        <v>2432</v>
      </c>
      <c r="N24" s="76">
        <v>10157.07</v>
      </c>
      <c r="O24" s="76">
        <f t="shared" si="1"/>
        <v>22285.94</v>
      </c>
      <c r="P24" s="76">
        <f t="shared" si="2"/>
        <v>57714.06</v>
      </c>
    </row>
    <row r="25" spans="2:16" ht="40.799999999999997">
      <c r="B25" s="14">
        <f t="shared" si="6"/>
        <v>20</v>
      </c>
      <c r="C25" s="79" t="s">
        <v>58</v>
      </c>
      <c r="D25" s="77" t="s">
        <v>31</v>
      </c>
      <c r="E25" s="77" t="s">
        <v>59</v>
      </c>
      <c r="F25" s="77" t="s">
        <v>18</v>
      </c>
      <c r="G25" s="77" t="s">
        <v>22</v>
      </c>
      <c r="H25" s="78">
        <v>50000</v>
      </c>
      <c r="I25" s="75">
        <v>0</v>
      </c>
      <c r="J25" s="78">
        <v>50000</v>
      </c>
      <c r="K25" s="76">
        <f t="shared" ref="K25:K27" si="14">H25*0.0287</f>
        <v>1435</v>
      </c>
      <c r="L25" s="76">
        <v>1854</v>
      </c>
      <c r="M25" s="76">
        <f t="shared" ref="M25" si="15">H25*0.0304</f>
        <v>1520</v>
      </c>
      <c r="N25" s="76">
        <v>25</v>
      </c>
      <c r="O25" s="76">
        <f t="shared" si="1"/>
        <v>4834</v>
      </c>
      <c r="P25" s="76">
        <f t="shared" si="2"/>
        <v>45166</v>
      </c>
    </row>
    <row r="26" spans="2:16" ht="40.799999999999997">
      <c r="B26" s="14">
        <v>21</v>
      </c>
      <c r="C26" s="72" t="s">
        <v>60</v>
      </c>
      <c r="D26" s="77" t="s">
        <v>31</v>
      </c>
      <c r="E26" s="77" t="s">
        <v>17</v>
      </c>
      <c r="F26" s="77" t="s">
        <v>18</v>
      </c>
      <c r="G26" s="77" t="s">
        <v>22</v>
      </c>
      <c r="H26" s="78">
        <v>175000</v>
      </c>
      <c r="I26" s="75">
        <v>0</v>
      </c>
      <c r="J26" s="78">
        <v>175000</v>
      </c>
      <c r="K26" s="76">
        <f t="shared" si="14"/>
        <v>5022.5</v>
      </c>
      <c r="L26" s="76">
        <v>29841.29</v>
      </c>
      <c r="M26" s="76">
        <v>4943.8</v>
      </c>
      <c r="N26" s="76">
        <v>25</v>
      </c>
      <c r="O26" s="76">
        <f t="shared" si="1"/>
        <v>39832.590000000004</v>
      </c>
      <c r="P26" s="76">
        <f t="shared" si="2"/>
        <v>135167.41</v>
      </c>
    </row>
    <row r="27" spans="2:16" ht="40.799999999999997">
      <c r="B27" s="14">
        <v>22</v>
      </c>
      <c r="C27" s="79" t="s">
        <v>61</v>
      </c>
      <c r="D27" s="73" t="s">
        <v>31</v>
      </c>
      <c r="E27" s="73" t="s">
        <v>62</v>
      </c>
      <c r="F27" s="73" t="s">
        <v>18</v>
      </c>
      <c r="G27" s="73" t="s">
        <v>22</v>
      </c>
      <c r="H27" s="74">
        <v>22000</v>
      </c>
      <c r="I27" s="75">
        <v>0</v>
      </c>
      <c r="J27" s="74">
        <v>22000</v>
      </c>
      <c r="K27" s="76">
        <f t="shared" si="14"/>
        <v>631.4</v>
      </c>
      <c r="L27" s="76">
        <v>0</v>
      </c>
      <c r="M27" s="76">
        <v>668.8</v>
      </c>
      <c r="N27" s="76">
        <v>4330.12</v>
      </c>
      <c r="O27" s="76">
        <f t="shared" si="1"/>
        <v>5630.32</v>
      </c>
      <c r="P27" s="76">
        <f t="shared" si="2"/>
        <v>16369.68</v>
      </c>
    </row>
    <row r="28" spans="2:16" ht="40.799999999999997">
      <c r="B28" s="14">
        <f t="shared" si="6"/>
        <v>23</v>
      </c>
      <c r="C28" s="79" t="s">
        <v>63</v>
      </c>
      <c r="D28" s="73" t="s">
        <v>31</v>
      </c>
      <c r="E28" s="73" t="s">
        <v>57</v>
      </c>
      <c r="F28" s="73" t="s">
        <v>18</v>
      </c>
      <c r="G28" s="73" t="s">
        <v>22</v>
      </c>
      <c r="H28" s="74">
        <v>40000</v>
      </c>
      <c r="I28" s="75">
        <v>0</v>
      </c>
      <c r="J28" s="74">
        <v>40000</v>
      </c>
      <c r="K28" s="76">
        <f>H28*0.0287</f>
        <v>1148</v>
      </c>
      <c r="L28" s="76">
        <v>240.13</v>
      </c>
      <c r="M28" s="76">
        <f>H28*0.0304</f>
        <v>1216</v>
      </c>
      <c r="N28" s="76">
        <v>4955.12</v>
      </c>
      <c r="O28" s="76">
        <f t="shared" si="1"/>
        <v>7559.25</v>
      </c>
      <c r="P28" s="76">
        <f t="shared" si="2"/>
        <v>32440.75</v>
      </c>
    </row>
    <row r="29" spans="2:16" ht="40.799999999999997">
      <c r="B29" s="14">
        <f t="shared" si="6"/>
        <v>24</v>
      </c>
      <c r="C29" s="72" t="s">
        <v>64</v>
      </c>
      <c r="D29" s="77" t="s">
        <v>31</v>
      </c>
      <c r="E29" s="77" t="s">
        <v>65</v>
      </c>
      <c r="F29" s="77" t="s">
        <v>18</v>
      </c>
      <c r="G29" s="77" t="s">
        <v>22</v>
      </c>
      <c r="H29" s="78">
        <v>120000</v>
      </c>
      <c r="I29" s="75">
        <v>0</v>
      </c>
      <c r="J29" s="78">
        <v>120000</v>
      </c>
      <c r="K29" s="76">
        <f t="shared" ref="K29:K31" si="16">H29*0.0287</f>
        <v>3444</v>
      </c>
      <c r="L29" s="76">
        <v>16809.87</v>
      </c>
      <c r="M29" s="76">
        <f t="shared" ref="M29:M30" si="17">H29*0.0304</f>
        <v>3648</v>
      </c>
      <c r="N29" s="76">
        <v>25</v>
      </c>
      <c r="O29" s="76">
        <f t="shared" si="1"/>
        <v>23926.87</v>
      </c>
      <c r="P29" s="76">
        <f t="shared" si="2"/>
        <v>96073.13</v>
      </c>
    </row>
    <row r="30" spans="2:16" ht="40.799999999999997">
      <c r="B30" s="14">
        <f t="shared" si="6"/>
        <v>25</v>
      </c>
      <c r="C30" s="79" t="s">
        <v>66</v>
      </c>
      <c r="D30" s="73" t="s">
        <v>31</v>
      </c>
      <c r="E30" s="73" t="s">
        <v>27</v>
      </c>
      <c r="F30" s="73" t="s">
        <v>18</v>
      </c>
      <c r="G30" s="73" t="s">
        <v>19</v>
      </c>
      <c r="H30" s="74">
        <v>24675</v>
      </c>
      <c r="I30" s="75">
        <v>0</v>
      </c>
      <c r="J30" s="74">
        <v>24675</v>
      </c>
      <c r="K30" s="76">
        <f t="shared" si="16"/>
        <v>708.17250000000001</v>
      </c>
      <c r="L30" s="76">
        <v>0</v>
      </c>
      <c r="M30" s="76">
        <f t="shared" si="17"/>
        <v>750.12</v>
      </c>
      <c r="N30" s="76">
        <v>4025</v>
      </c>
      <c r="O30" s="76">
        <f t="shared" si="1"/>
        <v>5483.2924999999996</v>
      </c>
      <c r="P30" s="76">
        <f t="shared" si="2"/>
        <v>19191.7075</v>
      </c>
    </row>
    <row r="31" spans="2:16" ht="40.799999999999997">
      <c r="B31" s="14">
        <f t="shared" si="6"/>
        <v>26</v>
      </c>
      <c r="C31" s="79" t="s">
        <v>67</v>
      </c>
      <c r="D31" s="77" t="s">
        <v>31</v>
      </c>
      <c r="E31" s="77" t="s">
        <v>68</v>
      </c>
      <c r="F31" s="77" t="s">
        <v>18</v>
      </c>
      <c r="G31" s="77" t="s">
        <v>22</v>
      </c>
      <c r="H31" s="78">
        <v>60000</v>
      </c>
      <c r="I31" s="75">
        <v>0</v>
      </c>
      <c r="J31" s="78">
        <v>60000</v>
      </c>
      <c r="K31" s="76">
        <f t="shared" si="16"/>
        <v>1722</v>
      </c>
      <c r="L31" s="76">
        <v>3486.68</v>
      </c>
      <c r="M31" s="76">
        <v>1824</v>
      </c>
      <c r="N31" s="76">
        <v>1025</v>
      </c>
      <c r="O31" s="76">
        <f t="shared" si="1"/>
        <v>8057.68</v>
      </c>
      <c r="P31" s="76">
        <f t="shared" si="2"/>
        <v>51942.32</v>
      </c>
    </row>
    <row r="32" spans="2:16" ht="40.799999999999997">
      <c r="B32" s="14">
        <f t="shared" si="6"/>
        <v>27</v>
      </c>
      <c r="C32" s="79" t="s">
        <v>69</v>
      </c>
      <c r="D32" s="73" t="s">
        <v>31</v>
      </c>
      <c r="E32" s="73" t="s">
        <v>70</v>
      </c>
      <c r="F32" s="73" t="s">
        <v>18</v>
      </c>
      <c r="G32" s="73" t="s">
        <v>22</v>
      </c>
      <c r="H32" s="74">
        <v>60000</v>
      </c>
      <c r="I32" s="75">
        <v>0</v>
      </c>
      <c r="J32" s="74">
        <v>60000</v>
      </c>
      <c r="K32" s="76">
        <f t="shared" ref="K32:K34" si="18">H32*0.0287</f>
        <v>1722</v>
      </c>
      <c r="L32" s="76">
        <v>3486.68</v>
      </c>
      <c r="M32" s="76">
        <f t="shared" ref="M32:M34" si="19">H32*0.0304</f>
        <v>1824</v>
      </c>
      <c r="N32" s="76">
        <v>25</v>
      </c>
      <c r="O32" s="76">
        <f t="shared" si="1"/>
        <v>7057.68</v>
      </c>
      <c r="P32" s="76">
        <f t="shared" si="2"/>
        <v>52942.32</v>
      </c>
    </row>
    <row r="33" spans="2:16" ht="40.799999999999997">
      <c r="B33" s="14">
        <f t="shared" si="6"/>
        <v>28</v>
      </c>
      <c r="C33" s="79" t="s">
        <v>71</v>
      </c>
      <c r="D33" s="77" t="s">
        <v>31</v>
      </c>
      <c r="E33" s="77" t="s">
        <v>72</v>
      </c>
      <c r="F33" s="77" t="s">
        <v>18</v>
      </c>
      <c r="G33" s="77" t="s">
        <v>19</v>
      </c>
      <c r="H33" s="78">
        <v>15400</v>
      </c>
      <c r="I33" s="75">
        <v>0</v>
      </c>
      <c r="J33" s="78">
        <v>15400</v>
      </c>
      <c r="K33" s="76">
        <f t="shared" si="18"/>
        <v>441.98</v>
      </c>
      <c r="L33" s="76">
        <v>0</v>
      </c>
      <c r="M33" s="76">
        <f t="shared" si="19"/>
        <v>468.16</v>
      </c>
      <c r="N33" s="76">
        <v>3672.18</v>
      </c>
      <c r="O33" s="76">
        <f t="shared" si="1"/>
        <v>4582.32</v>
      </c>
      <c r="P33" s="76">
        <f t="shared" si="2"/>
        <v>10817.68</v>
      </c>
    </row>
    <row r="34" spans="2:16" ht="40.799999999999997">
      <c r="B34" s="14">
        <f t="shared" si="6"/>
        <v>29</v>
      </c>
      <c r="C34" s="72" t="s">
        <v>73</v>
      </c>
      <c r="D34" s="73" t="s">
        <v>31</v>
      </c>
      <c r="E34" s="73" t="s">
        <v>129</v>
      </c>
      <c r="F34" s="73" t="s">
        <v>18</v>
      </c>
      <c r="G34" s="73" t="s">
        <v>19</v>
      </c>
      <c r="H34" s="74">
        <v>65000</v>
      </c>
      <c r="I34" s="75">
        <v>0</v>
      </c>
      <c r="J34" s="74">
        <v>65000</v>
      </c>
      <c r="K34" s="76">
        <f t="shared" si="18"/>
        <v>1865.5</v>
      </c>
      <c r="L34" s="76">
        <v>4427.58</v>
      </c>
      <c r="M34" s="76">
        <f t="shared" si="19"/>
        <v>1976</v>
      </c>
      <c r="N34" s="76">
        <v>25</v>
      </c>
      <c r="O34" s="76">
        <f t="shared" si="1"/>
        <v>8294.08</v>
      </c>
      <c r="P34" s="76">
        <f t="shared" si="2"/>
        <v>56705.919999999998</v>
      </c>
    </row>
    <row r="35" spans="2:16" ht="40.799999999999997">
      <c r="B35" s="14">
        <f t="shared" si="6"/>
        <v>30</v>
      </c>
      <c r="C35" s="72" t="s">
        <v>74</v>
      </c>
      <c r="D35" s="73" t="s">
        <v>31</v>
      </c>
      <c r="E35" s="73" t="s">
        <v>27</v>
      </c>
      <c r="F35" s="73" t="s">
        <v>18</v>
      </c>
      <c r="G35" s="73" t="s">
        <v>75</v>
      </c>
      <c r="H35" s="74">
        <v>24675</v>
      </c>
      <c r="I35" s="75">
        <v>0</v>
      </c>
      <c r="J35" s="74">
        <v>24675</v>
      </c>
      <c r="K35" s="76">
        <f>H35*0.0287</f>
        <v>708.17250000000001</v>
      </c>
      <c r="L35" s="76">
        <v>0</v>
      </c>
      <c r="M35" s="76">
        <f>H35*0.0304</f>
        <v>750.12</v>
      </c>
      <c r="N35" s="76">
        <v>25</v>
      </c>
      <c r="O35" s="76">
        <f t="shared" si="1"/>
        <v>1483.2925</v>
      </c>
      <c r="P35" s="76">
        <f t="shared" si="2"/>
        <v>23191.7075</v>
      </c>
    </row>
    <row r="36" spans="2:16" ht="40.799999999999997">
      <c r="B36" s="14">
        <v>31</v>
      </c>
      <c r="C36" s="72" t="s">
        <v>76</v>
      </c>
      <c r="D36" s="73" t="s">
        <v>31</v>
      </c>
      <c r="E36" s="73" t="s">
        <v>77</v>
      </c>
      <c r="F36" s="73" t="s">
        <v>18</v>
      </c>
      <c r="G36" s="73" t="s">
        <v>19</v>
      </c>
      <c r="H36" s="74">
        <v>37000</v>
      </c>
      <c r="I36" s="75">
        <v>0</v>
      </c>
      <c r="J36" s="74">
        <v>37000</v>
      </c>
      <c r="K36" s="76">
        <f t="shared" ref="K36:K37" si="20">H36*0.0287</f>
        <v>1061.9000000000001</v>
      </c>
      <c r="L36" s="76">
        <v>19.25</v>
      </c>
      <c r="M36" s="76">
        <f t="shared" ref="M36:M45" si="21">H36*0.0304</f>
        <v>1124.8</v>
      </c>
      <c r="N36" s="76">
        <v>14191.85</v>
      </c>
      <c r="O36" s="76">
        <f t="shared" si="1"/>
        <v>16397.8</v>
      </c>
      <c r="P36" s="76">
        <f t="shared" si="2"/>
        <v>20602.2</v>
      </c>
    </row>
    <row r="37" spans="2:16" ht="40.799999999999997">
      <c r="B37" s="14">
        <f>B36+1</f>
        <v>32</v>
      </c>
      <c r="C37" s="79" t="s">
        <v>78</v>
      </c>
      <c r="D37" s="77" t="s">
        <v>31</v>
      </c>
      <c r="E37" s="77" t="s">
        <v>72</v>
      </c>
      <c r="F37" s="77" t="s">
        <v>18</v>
      </c>
      <c r="G37" s="77" t="s">
        <v>22</v>
      </c>
      <c r="H37" s="78">
        <v>15400</v>
      </c>
      <c r="I37" s="75">
        <v>0</v>
      </c>
      <c r="J37" s="78">
        <v>15400</v>
      </c>
      <c r="K37" s="76">
        <f t="shared" si="20"/>
        <v>441.98</v>
      </c>
      <c r="L37" s="76">
        <v>0</v>
      </c>
      <c r="M37" s="76">
        <f t="shared" si="21"/>
        <v>468.16</v>
      </c>
      <c r="N37" s="76">
        <v>25</v>
      </c>
      <c r="O37" s="76">
        <f t="shared" si="1"/>
        <v>935.1400000000001</v>
      </c>
      <c r="P37" s="76">
        <f t="shared" si="2"/>
        <v>14464.86</v>
      </c>
    </row>
    <row r="38" spans="2:16" ht="40.799999999999997">
      <c r="B38" s="14">
        <v>33</v>
      </c>
      <c r="C38" s="79" t="s">
        <v>79</v>
      </c>
      <c r="D38" s="73" t="s">
        <v>31</v>
      </c>
      <c r="E38" s="73" t="s">
        <v>80</v>
      </c>
      <c r="F38" s="73" t="s">
        <v>18</v>
      </c>
      <c r="G38" s="73" t="s">
        <v>22</v>
      </c>
      <c r="H38" s="74">
        <v>50000</v>
      </c>
      <c r="I38" s="81">
        <v>0</v>
      </c>
      <c r="J38" s="74">
        <v>50000</v>
      </c>
      <c r="K38" s="76">
        <f t="shared" ref="K38:K67" si="22">H38*0.0287</f>
        <v>1435</v>
      </c>
      <c r="L38" s="76">
        <v>1854</v>
      </c>
      <c r="M38" s="76">
        <f t="shared" si="21"/>
        <v>1520</v>
      </c>
      <c r="N38" s="76">
        <v>25</v>
      </c>
      <c r="O38" s="76">
        <f t="shared" si="1"/>
        <v>4834</v>
      </c>
      <c r="P38" s="76">
        <f t="shared" si="2"/>
        <v>45166</v>
      </c>
    </row>
    <row r="39" spans="2:16" ht="40.799999999999997">
      <c r="B39" s="14">
        <v>34</v>
      </c>
      <c r="C39" s="79" t="s">
        <v>123</v>
      </c>
      <c r="D39" s="73" t="s">
        <v>31</v>
      </c>
      <c r="E39" s="73" t="s">
        <v>124</v>
      </c>
      <c r="F39" s="73" t="s">
        <v>18</v>
      </c>
      <c r="G39" s="73" t="s">
        <v>22</v>
      </c>
      <c r="H39" s="74">
        <v>65000</v>
      </c>
      <c r="I39" s="81">
        <v>0</v>
      </c>
      <c r="J39" s="74">
        <v>65000</v>
      </c>
      <c r="K39" s="76">
        <f t="shared" si="22"/>
        <v>1865.5</v>
      </c>
      <c r="L39" s="76">
        <v>3887.53</v>
      </c>
      <c r="M39" s="76">
        <v>1976</v>
      </c>
      <c r="N39" s="76">
        <v>35456.99</v>
      </c>
      <c r="O39" s="76">
        <f t="shared" si="1"/>
        <v>43186.02</v>
      </c>
      <c r="P39" s="76">
        <f t="shared" si="2"/>
        <v>21813.980000000003</v>
      </c>
    </row>
    <row r="40" spans="2:16" ht="40.799999999999997">
      <c r="B40" s="14">
        <v>35</v>
      </c>
      <c r="C40" s="79" t="s">
        <v>81</v>
      </c>
      <c r="D40" s="77" t="s">
        <v>31</v>
      </c>
      <c r="E40" s="77" t="s">
        <v>82</v>
      </c>
      <c r="F40" s="77" t="s">
        <v>18</v>
      </c>
      <c r="G40" s="77" t="s">
        <v>22</v>
      </c>
      <c r="H40" s="78">
        <v>25000</v>
      </c>
      <c r="I40" s="75">
        <v>0</v>
      </c>
      <c r="J40" s="78">
        <v>25000</v>
      </c>
      <c r="K40" s="76">
        <f t="shared" si="22"/>
        <v>717.5</v>
      </c>
      <c r="L40" s="76">
        <v>0</v>
      </c>
      <c r="M40" s="76">
        <f t="shared" si="21"/>
        <v>760</v>
      </c>
      <c r="N40" s="76">
        <v>25</v>
      </c>
      <c r="O40" s="76">
        <f t="shared" si="1"/>
        <v>1502.5</v>
      </c>
      <c r="P40" s="76">
        <f t="shared" si="2"/>
        <v>23497.5</v>
      </c>
    </row>
    <row r="41" spans="2:16" ht="40.799999999999997">
      <c r="B41" s="14">
        <v>36</v>
      </c>
      <c r="C41" s="79" t="s">
        <v>83</v>
      </c>
      <c r="D41" s="73" t="s">
        <v>31</v>
      </c>
      <c r="E41" s="73" t="s">
        <v>84</v>
      </c>
      <c r="F41" s="73" t="s">
        <v>18</v>
      </c>
      <c r="G41" s="73" t="s">
        <v>22</v>
      </c>
      <c r="H41" s="74">
        <v>90000</v>
      </c>
      <c r="I41" s="75">
        <v>0</v>
      </c>
      <c r="J41" s="74">
        <v>90000</v>
      </c>
      <c r="K41" s="76">
        <f t="shared" si="22"/>
        <v>2583</v>
      </c>
      <c r="L41" s="76">
        <v>9753.1200000000008</v>
      </c>
      <c r="M41" s="76">
        <f t="shared" si="21"/>
        <v>2736</v>
      </c>
      <c r="N41" s="76">
        <v>3815</v>
      </c>
      <c r="O41" s="76">
        <f t="shared" si="1"/>
        <v>18887.120000000003</v>
      </c>
      <c r="P41" s="76">
        <f t="shared" si="2"/>
        <v>71112.88</v>
      </c>
    </row>
    <row r="42" spans="2:16" ht="40.799999999999997">
      <c r="B42" s="14">
        <v>37</v>
      </c>
      <c r="C42" s="79" t="s">
        <v>85</v>
      </c>
      <c r="D42" s="77" t="s">
        <v>31</v>
      </c>
      <c r="E42" s="77" t="s">
        <v>80</v>
      </c>
      <c r="F42" s="77" t="s">
        <v>18</v>
      </c>
      <c r="G42" s="77" t="s">
        <v>19</v>
      </c>
      <c r="H42" s="78">
        <v>50000</v>
      </c>
      <c r="I42" s="75">
        <v>0</v>
      </c>
      <c r="J42" s="78">
        <v>50000</v>
      </c>
      <c r="K42" s="76">
        <f t="shared" si="22"/>
        <v>1435</v>
      </c>
      <c r="L42" s="76">
        <v>1854</v>
      </c>
      <c r="M42" s="76">
        <f t="shared" si="21"/>
        <v>1520</v>
      </c>
      <c r="N42" s="76">
        <v>5025</v>
      </c>
      <c r="O42" s="76">
        <f t="shared" si="1"/>
        <v>9834</v>
      </c>
      <c r="P42" s="76">
        <f t="shared" si="2"/>
        <v>40166</v>
      </c>
    </row>
    <row r="43" spans="2:16" ht="40.799999999999997">
      <c r="B43" s="14">
        <v>38</v>
      </c>
      <c r="C43" s="79" t="s">
        <v>86</v>
      </c>
      <c r="D43" s="73" t="s">
        <v>31</v>
      </c>
      <c r="E43" s="73" t="s">
        <v>87</v>
      </c>
      <c r="F43" s="73" t="s">
        <v>18</v>
      </c>
      <c r="G43" s="73" t="s">
        <v>19</v>
      </c>
      <c r="H43" s="74">
        <v>22000</v>
      </c>
      <c r="I43" s="75">
        <v>0</v>
      </c>
      <c r="J43" s="74">
        <v>22000</v>
      </c>
      <c r="K43" s="76">
        <f t="shared" si="22"/>
        <v>631.4</v>
      </c>
      <c r="L43" s="76">
        <v>0</v>
      </c>
      <c r="M43" s="76">
        <v>668.8</v>
      </c>
      <c r="N43" s="76">
        <v>5911.8</v>
      </c>
      <c r="O43" s="76">
        <f t="shared" si="1"/>
        <v>7212</v>
      </c>
      <c r="P43" s="76">
        <f t="shared" si="2"/>
        <v>14788</v>
      </c>
    </row>
    <row r="44" spans="2:16" ht="40.799999999999997">
      <c r="B44" s="14">
        <v>39</v>
      </c>
      <c r="C44" s="72" t="s">
        <v>88</v>
      </c>
      <c r="D44" s="77" t="s">
        <v>31</v>
      </c>
      <c r="E44" s="77" t="s">
        <v>46</v>
      </c>
      <c r="F44" s="77" t="s">
        <v>18</v>
      </c>
      <c r="G44" s="77" t="s">
        <v>19</v>
      </c>
      <c r="H44" s="78">
        <v>30000</v>
      </c>
      <c r="I44" s="75">
        <v>0</v>
      </c>
      <c r="J44" s="78">
        <v>30000</v>
      </c>
      <c r="K44" s="76">
        <f t="shared" si="22"/>
        <v>861</v>
      </c>
      <c r="L44" s="76">
        <v>0</v>
      </c>
      <c r="M44" s="76">
        <f t="shared" si="21"/>
        <v>912</v>
      </c>
      <c r="N44" s="76">
        <v>1980</v>
      </c>
      <c r="O44" s="76">
        <f t="shared" si="1"/>
        <v>3753</v>
      </c>
      <c r="P44" s="76">
        <f t="shared" si="2"/>
        <v>26247</v>
      </c>
    </row>
    <row r="45" spans="2:16" ht="40.799999999999997">
      <c r="B45" s="14">
        <v>40</v>
      </c>
      <c r="C45" s="79" t="s">
        <v>89</v>
      </c>
      <c r="D45" s="73" t="s">
        <v>31</v>
      </c>
      <c r="E45" s="73" t="s">
        <v>90</v>
      </c>
      <c r="F45" s="73" t="s">
        <v>18</v>
      </c>
      <c r="G45" s="73" t="s">
        <v>19</v>
      </c>
      <c r="H45" s="74">
        <v>70000</v>
      </c>
      <c r="I45" s="75">
        <v>0</v>
      </c>
      <c r="J45" s="74">
        <v>70000</v>
      </c>
      <c r="K45" s="76">
        <f t="shared" si="22"/>
        <v>2009</v>
      </c>
      <c r="L45" s="76">
        <v>5368.48</v>
      </c>
      <c r="M45" s="76">
        <f t="shared" si="21"/>
        <v>2128</v>
      </c>
      <c r="N45" s="76">
        <v>25</v>
      </c>
      <c r="O45" s="76">
        <f t="shared" si="1"/>
        <v>9530.48</v>
      </c>
      <c r="P45" s="76">
        <f t="shared" si="2"/>
        <v>60469.520000000004</v>
      </c>
    </row>
    <row r="46" spans="2:16" ht="40.799999999999997">
      <c r="B46" s="14">
        <v>41</v>
      </c>
      <c r="C46" s="79" t="s">
        <v>125</v>
      </c>
      <c r="D46" s="77" t="s">
        <v>31</v>
      </c>
      <c r="E46" s="77" t="s">
        <v>126</v>
      </c>
      <c r="F46" s="77" t="s">
        <v>18</v>
      </c>
      <c r="G46" s="77" t="s">
        <v>19</v>
      </c>
      <c r="H46" s="78">
        <v>45000</v>
      </c>
      <c r="I46" s="75">
        <v>0</v>
      </c>
      <c r="J46" s="78">
        <v>45000</v>
      </c>
      <c r="K46" s="76">
        <f t="shared" si="22"/>
        <v>1291.5</v>
      </c>
      <c r="L46" s="76">
        <v>1148.33</v>
      </c>
      <c r="M46" s="76">
        <v>1368</v>
      </c>
      <c r="N46" s="76">
        <v>2525</v>
      </c>
      <c r="O46" s="76">
        <f t="shared" si="1"/>
        <v>6332.83</v>
      </c>
      <c r="P46" s="76">
        <f t="shared" si="2"/>
        <v>38667.17</v>
      </c>
    </row>
    <row r="47" spans="2:16" ht="40.799999999999997">
      <c r="B47" s="14">
        <v>42</v>
      </c>
      <c r="C47" s="79" t="s">
        <v>127</v>
      </c>
      <c r="D47" s="77" t="s">
        <v>31</v>
      </c>
      <c r="E47" s="77" t="s">
        <v>29</v>
      </c>
      <c r="F47" s="77" t="s">
        <v>18</v>
      </c>
      <c r="G47" s="77" t="s">
        <v>19</v>
      </c>
      <c r="H47" s="78">
        <v>90000</v>
      </c>
      <c r="I47" s="75">
        <v>0</v>
      </c>
      <c r="J47" s="78">
        <v>90000</v>
      </c>
      <c r="K47" s="76">
        <f t="shared" si="22"/>
        <v>2583</v>
      </c>
      <c r="L47" s="76">
        <v>9753.1200000000008</v>
      </c>
      <c r="M47" s="76">
        <v>2736</v>
      </c>
      <c r="N47" s="76">
        <v>2695</v>
      </c>
      <c r="O47" s="76">
        <f t="shared" si="1"/>
        <v>17767.120000000003</v>
      </c>
      <c r="P47" s="76">
        <f t="shared" si="2"/>
        <v>72232.88</v>
      </c>
    </row>
    <row r="48" spans="2:16" ht="40.799999999999997">
      <c r="B48" s="14">
        <v>43</v>
      </c>
      <c r="C48" s="79" t="s">
        <v>130</v>
      </c>
      <c r="D48" s="77" t="s">
        <v>31</v>
      </c>
      <c r="E48" s="77" t="s">
        <v>72</v>
      </c>
      <c r="F48" s="77" t="s">
        <v>131</v>
      </c>
      <c r="G48" s="77" t="s">
        <v>22</v>
      </c>
      <c r="H48" s="78">
        <v>15400</v>
      </c>
      <c r="I48" s="75">
        <v>0</v>
      </c>
      <c r="J48" s="78">
        <v>15400</v>
      </c>
      <c r="K48" s="76">
        <f t="shared" si="22"/>
        <v>441.98</v>
      </c>
      <c r="L48" s="76">
        <v>0</v>
      </c>
      <c r="M48" s="76">
        <v>468.16</v>
      </c>
      <c r="N48" s="76">
        <v>25</v>
      </c>
      <c r="O48" s="76">
        <f t="shared" si="1"/>
        <v>935.1400000000001</v>
      </c>
      <c r="P48" s="76">
        <f t="shared" si="2"/>
        <v>14464.86</v>
      </c>
    </row>
    <row r="49" spans="2:112" ht="40.799999999999997">
      <c r="B49" s="90">
        <v>44</v>
      </c>
      <c r="C49" s="82" t="s">
        <v>132</v>
      </c>
      <c r="D49" s="83" t="s">
        <v>31</v>
      </c>
      <c r="E49" s="83" t="s">
        <v>133</v>
      </c>
      <c r="F49" s="83" t="s">
        <v>131</v>
      </c>
      <c r="G49" s="83" t="s">
        <v>22</v>
      </c>
      <c r="H49" s="84">
        <v>245000</v>
      </c>
      <c r="I49" s="85">
        <v>0</v>
      </c>
      <c r="J49" s="86">
        <v>245000</v>
      </c>
      <c r="K49" s="76">
        <f t="shared" si="22"/>
        <v>7031.5</v>
      </c>
      <c r="L49" s="76">
        <v>46839.040000000001</v>
      </c>
      <c r="M49" s="76">
        <v>4943.8</v>
      </c>
      <c r="N49" s="76">
        <v>5755</v>
      </c>
      <c r="O49" s="76">
        <f t="shared" si="1"/>
        <v>64569.340000000004</v>
      </c>
      <c r="P49" s="76">
        <f t="shared" si="2"/>
        <v>180430.66</v>
      </c>
    </row>
    <row r="50" spans="2:112" ht="40.799999999999997">
      <c r="B50" s="14">
        <v>45</v>
      </c>
      <c r="C50" s="79" t="s">
        <v>134</v>
      </c>
      <c r="D50" s="77" t="s">
        <v>31</v>
      </c>
      <c r="E50" s="77" t="s">
        <v>135</v>
      </c>
      <c r="F50" s="77" t="s">
        <v>18</v>
      </c>
      <c r="G50" s="77" t="s">
        <v>22</v>
      </c>
      <c r="H50" s="78">
        <v>30000</v>
      </c>
      <c r="I50" s="75">
        <v>0</v>
      </c>
      <c r="J50" s="78">
        <v>30000</v>
      </c>
      <c r="K50" s="76">
        <f t="shared" si="22"/>
        <v>861</v>
      </c>
      <c r="L50" s="76">
        <v>0</v>
      </c>
      <c r="M50" s="76">
        <v>912</v>
      </c>
      <c r="N50" s="76">
        <v>25</v>
      </c>
      <c r="O50" s="76">
        <f t="shared" si="1"/>
        <v>1798</v>
      </c>
      <c r="P50" s="76">
        <f t="shared" si="2"/>
        <v>28202</v>
      </c>
    </row>
    <row r="51" spans="2:112" ht="40.799999999999997">
      <c r="B51" s="14">
        <v>46</v>
      </c>
      <c r="C51" s="79" t="s">
        <v>136</v>
      </c>
      <c r="D51" s="77" t="s">
        <v>31</v>
      </c>
      <c r="E51" s="77" t="s">
        <v>93</v>
      </c>
      <c r="F51" s="77" t="s">
        <v>18</v>
      </c>
      <c r="G51" s="77" t="s">
        <v>22</v>
      </c>
      <c r="H51" s="78">
        <v>100000</v>
      </c>
      <c r="I51" s="75">
        <v>0</v>
      </c>
      <c r="J51" s="78">
        <v>100000</v>
      </c>
      <c r="K51" s="76">
        <f t="shared" si="22"/>
        <v>2870</v>
      </c>
      <c r="L51" s="76">
        <v>12105.37</v>
      </c>
      <c r="M51" s="76">
        <v>3040</v>
      </c>
      <c r="N51" s="76">
        <v>7064.99</v>
      </c>
      <c r="O51" s="76">
        <f t="shared" si="1"/>
        <v>25080.36</v>
      </c>
      <c r="P51" s="76">
        <f t="shared" si="2"/>
        <v>74919.64</v>
      </c>
    </row>
    <row r="52" spans="2:112" ht="54">
      <c r="B52" s="14">
        <v>47</v>
      </c>
      <c r="C52" s="79" t="s">
        <v>137</v>
      </c>
      <c r="D52" s="77" t="s">
        <v>31</v>
      </c>
      <c r="E52" s="77" t="s">
        <v>138</v>
      </c>
      <c r="F52" s="77" t="s">
        <v>18</v>
      </c>
      <c r="G52" s="77" t="s">
        <v>19</v>
      </c>
      <c r="H52" s="86">
        <v>80000</v>
      </c>
      <c r="I52" s="87">
        <v>0</v>
      </c>
      <c r="J52" s="86">
        <v>80000</v>
      </c>
      <c r="K52" s="76">
        <f t="shared" si="22"/>
        <v>2296</v>
      </c>
      <c r="L52" s="88">
        <v>7400.87</v>
      </c>
      <c r="M52" s="89">
        <v>2432</v>
      </c>
      <c r="N52" s="89">
        <v>7470</v>
      </c>
      <c r="O52" s="76">
        <f t="shared" si="1"/>
        <v>19598.87</v>
      </c>
      <c r="P52" s="76">
        <f t="shared" si="2"/>
        <v>60401.130000000005</v>
      </c>
    </row>
    <row r="53" spans="2:112" ht="40.799999999999997">
      <c r="B53" s="14">
        <v>48</v>
      </c>
      <c r="C53" s="79" t="s">
        <v>139</v>
      </c>
      <c r="D53" s="77" t="s">
        <v>31</v>
      </c>
      <c r="E53" s="77" t="s">
        <v>93</v>
      </c>
      <c r="F53" s="77" t="s">
        <v>18</v>
      </c>
      <c r="G53" s="77" t="s">
        <v>19</v>
      </c>
      <c r="H53" s="78">
        <v>68000</v>
      </c>
      <c r="I53" s="75">
        <v>0</v>
      </c>
      <c r="J53" s="78">
        <v>68000</v>
      </c>
      <c r="K53" s="76">
        <f t="shared" si="22"/>
        <v>1951.6</v>
      </c>
      <c r="L53" s="76">
        <v>4992.12</v>
      </c>
      <c r="M53" s="76">
        <v>2067.1999999999998</v>
      </c>
      <c r="N53" s="76">
        <v>25</v>
      </c>
      <c r="O53" s="76">
        <f t="shared" si="1"/>
        <v>9035.9199999999983</v>
      </c>
      <c r="P53" s="76">
        <f t="shared" si="2"/>
        <v>58964.08</v>
      </c>
    </row>
    <row r="54" spans="2:112" ht="40.799999999999997">
      <c r="B54" s="14">
        <v>49</v>
      </c>
      <c r="C54" s="79" t="s">
        <v>140</v>
      </c>
      <c r="D54" s="77" t="s">
        <v>31</v>
      </c>
      <c r="E54" s="77" t="s">
        <v>141</v>
      </c>
      <c r="F54" s="77" t="s">
        <v>18</v>
      </c>
      <c r="G54" s="77" t="s">
        <v>19</v>
      </c>
      <c r="H54" s="78">
        <v>80000</v>
      </c>
      <c r="I54" s="75">
        <v>0</v>
      </c>
      <c r="J54" s="78">
        <v>80000</v>
      </c>
      <c r="K54" s="76">
        <f t="shared" si="22"/>
        <v>2296</v>
      </c>
      <c r="L54" s="76">
        <v>7400.87</v>
      </c>
      <c r="M54" s="76">
        <v>2432</v>
      </c>
      <c r="N54" s="76">
        <v>2695</v>
      </c>
      <c r="O54" s="76">
        <f t="shared" si="1"/>
        <v>14823.869999999999</v>
      </c>
      <c r="P54" s="76">
        <f t="shared" si="2"/>
        <v>65176.130000000005</v>
      </c>
    </row>
    <row r="55" spans="2:112" ht="40.799999999999997">
      <c r="B55" s="14">
        <v>50</v>
      </c>
      <c r="C55" s="79" t="s">
        <v>142</v>
      </c>
      <c r="D55" s="77" t="s">
        <v>31</v>
      </c>
      <c r="E55" s="77" t="s">
        <v>143</v>
      </c>
      <c r="F55" s="77" t="s">
        <v>18</v>
      </c>
      <c r="G55" s="77" t="s">
        <v>19</v>
      </c>
      <c r="H55" s="78">
        <v>70000</v>
      </c>
      <c r="I55" s="75">
        <v>0</v>
      </c>
      <c r="J55" s="78">
        <v>70000</v>
      </c>
      <c r="K55" s="76">
        <f t="shared" si="22"/>
        <v>2009</v>
      </c>
      <c r="L55" s="76">
        <v>5368.48</v>
      </c>
      <c r="M55" s="76">
        <v>2128</v>
      </c>
      <c r="N55" s="76">
        <v>3025</v>
      </c>
      <c r="O55" s="76">
        <f t="shared" si="1"/>
        <v>12530.48</v>
      </c>
      <c r="P55" s="76">
        <f t="shared" si="2"/>
        <v>57469.520000000004</v>
      </c>
    </row>
    <row r="56" spans="2:112" ht="40.799999999999997">
      <c r="B56" s="14">
        <v>51</v>
      </c>
      <c r="C56" s="79" t="s">
        <v>144</v>
      </c>
      <c r="D56" s="77" t="s">
        <v>31</v>
      </c>
      <c r="E56" s="77" t="s">
        <v>93</v>
      </c>
      <c r="F56" s="77" t="s">
        <v>131</v>
      </c>
      <c r="G56" s="77" t="s">
        <v>22</v>
      </c>
      <c r="H56" s="78">
        <v>140000</v>
      </c>
      <c r="I56" s="75">
        <v>0</v>
      </c>
      <c r="J56" s="78">
        <v>140000</v>
      </c>
      <c r="K56" s="76">
        <f t="shared" si="22"/>
        <v>4018</v>
      </c>
      <c r="L56" s="76">
        <v>21514.37</v>
      </c>
      <c r="M56" s="76">
        <v>4256</v>
      </c>
      <c r="N56" s="76">
        <v>2695</v>
      </c>
      <c r="O56" s="76">
        <f t="shared" si="1"/>
        <v>32483.37</v>
      </c>
      <c r="P56" s="76">
        <f t="shared" si="2"/>
        <v>107516.63</v>
      </c>
    </row>
    <row r="57" spans="2:112" ht="40.799999999999997">
      <c r="B57" s="14">
        <v>52</v>
      </c>
      <c r="C57" s="79" t="s">
        <v>145</v>
      </c>
      <c r="D57" s="77" t="s">
        <v>31</v>
      </c>
      <c r="E57" s="77" t="s">
        <v>94</v>
      </c>
      <c r="F57" s="77" t="s">
        <v>146</v>
      </c>
      <c r="G57" s="77" t="s">
        <v>147</v>
      </c>
      <c r="H57" s="84">
        <v>70000</v>
      </c>
      <c r="I57" s="85">
        <v>0</v>
      </c>
      <c r="J57" s="84">
        <v>70000</v>
      </c>
      <c r="K57" s="76">
        <f t="shared" si="22"/>
        <v>2009</v>
      </c>
      <c r="L57" s="89">
        <v>5368.48</v>
      </c>
      <c r="M57" s="89">
        <v>2128</v>
      </c>
      <c r="N57" s="89">
        <v>2695</v>
      </c>
      <c r="O57" s="76">
        <f t="shared" si="1"/>
        <v>12200.48</v>
      </c>
      <c r="P57" s="76">
        <f t="shared" si="2"/>
        <v>57799.520000000004</v>
      </c>
    </row>
    <row r="58" spans="2:112" ht="40.799999999999997">
      <c r="B58" s="14">
        <v>53</v>
      </c>
      <c r="C58" s="79" t="s">
        <v>148</v>
      </c>
      <c r="D58" s="77" t="s">
        <v>31</v>
      </c>
      <c r="E58" s="77" t="s">
        <v>149</v>
      </c>
      <c r="F58" s="77" t="s">
        <v>18</v>
      </c>
      <c r="G58" s="77" t="s">
        <v>22</v>
      </c>
      <c r="H58" s="78">
        <v>230000</v>
      </c>
      <c r="I58" s="75">
        <v>0</v>
      </c>
      <c r="J58" s="78">
        <v>230000</v>
      </c>
      <c r="K58" s="76">
        <f t="shared" si="22"/>
        <v>6601</v>
      </c>
      <c r="L58" s="76">
        <v>43196.67</v>
      </c>
      <c r="M58" s="76">
        <v>4943.8</v>
      </c>
      <c r="N58" s="76">
        <v>25</v>
      </c>
      <c r="O58" s="76">
        <f t="shared" si="1"/>
        <v>54766.47</v>
      </c>
      <c r="P58" s="76">
        <f t="shared" si="2"/>
        <v>175233.53</v>
      </c>
    </row>
    <row r="59" spans="2:112" ht="40.799999999999997">
      <c r="B59" s="14">
        <v>54</v>
      </c>
      <c r="C59" s="79" t="s">
        <v>150</v>
      </c>
      <c r="D59" s="77" t="s">
        <v>31</v>
      </c>
      <c r="E59" s="77" t="s">
        <v>151</v>
      </c>
      <c r="F59" s="77" t="s">
        <v>18</v>
      </c>
      <c r="G59" s="77" t="s">
        <v>22</v>
      </c>
      <c r="H59" s="78">
        <v>20000</v>
      </c>
      <c r="I59" s="75">
        <v>0</v>
      </c>
      <c r="J59" s="78">
        <v>20000</v>
      </c>
      <c r="K59" s="76">
        <f t="shared" si="22"/>
        <v>574</v>
      </c>
      <c r="L59" s="76">
        <v>0</v>
      </c>
      <c r="M59" s="76">
        <v>608</v>
      </c>
      <c r="N59" s="76">
        <v>1375.12</v>
      </c>
      <c r="O59" s="76">
        <f t="shared" si="1"/>
        <v>2557.12</v>
      </c>
      <c r="P59" s="76">
        <f t="shared" si="2"/>
        <v>17442.88</v>
      </c>
    </row>
    <row r="60" spans="2:112" ht="40.799999999999997">
      <c r="B60" s="14">
        <v>55</v>
      </c>
      <c r="C60" s="79" t="s">
        <v>152</v>
      </c>
      <c r="D60" s="77" t="s">
        <v>31</v>
      </c>
      <c r="E60" s="77" t="s">
        <v>153</v>
      </c>
      <c r="F60" s="77" t="s">
        <v>18</v>
      </c>
      <c r="G60" s="77" t="s">
        <v>22</v>
      </c>
      <c r="H60" s="78">
        <v>90000</v>
      </c>
      <c r="I60" s="75">
        <v>0</v>
      </c>
      <c r="J60" s="78">
        <v>90000</v>
      </c>
      <c r="K60" s="76">
        <f t="shared" si="22"/>
        <v>2583</v>
      </c>
      <c r="L60" s="76">
        <v>9753.1200000000008</v>
      </c>
      <c r="M60" s="76">
        <v>2736</v>
      </c>
      <c r="N60" s="76">
        <v>25</v>
      </c>
      <c r="O60" s="76">
        <f t="shared" si="1"/>
        <v>15097.12</v>
      </c>
      <c r="P60" s="76">
        <f t="shared" si="2"/>
        <v>74902.880000000005</v>
      </c>
      <c r="DH60">
        <v>0</v>
      </c>
    </row>
    <row r="61" spans="2:112" ht="40.799999999999997">
      <c r="B61" s="14">
        <v>56</v>
      </c>
      <c r="C61" s="79" t="s">
        <v>154</v>
      </c>
      <c r="D61" s="77" t="s">
        <v>31</v>
      </c>
      <c r="E61" s="77" t="s">
        <v>155</v>
      </c>
      <c r="F61" s="77" t="s">
        <v>18</v>
      </c>
      <c r="G61" s="77" t="s">
        <v>19</v>
      </c>
      <c r="H61" s="78">
        <v>100000</v>
      </c>
      <c r="I61" s="75">
        <v>0</v>
      </c>
      <c r="J61" s="78">
        <v>100000</v>
      </c>
      <c r="K61" s="76">
        <f t="shared" si="22"/>
        <v>2870</v>
      </c>
      <c r="L61" s="76">
        <v>12105.37</v>
      </c>
      <c r="M61" s="76">
        <v>3040</v>
      </c>
      <c r="N61" s="76">
        <v>4815</v>
      </c>
      <c r="O61" s="76">
        <f t="shared" si="1"/>
        <v>22830.370000000003</v>
      </c>
      <c r="P61" s="76">
        <f t="shared" si="2"/>
        <v>77169.63</v>
      </c>
    </row>
    <row r="62" spans="2:112" ht="40.799999999999997">
      <c r="B62" s="14">
        <v>57</v>
      </c>
      <c r="C62" s="79" t="s">
        <v>156</v>
      </c>
      <c r="D62" s="77" t="s">
        <v>31</v>
      </c>
      <c r="E62" s="77" t="s">
        <v>62</v>
      </c>
      <c r="F62" s="77" t="s">
        <v>18</v>
      </c>
      <c r="G62" s="77" t="s">
        <v>22</v>
      </c>
      <c r="H62" s="78">
        <v>18700</v>
      </c>
      <c r="I62" s="75">
        <v>0</v>
      </c>
      <c r="J62" s="78">
        <v>18700</v>
      </c>
      <c r="K62" s="76">
        <f t="shared" si="22"/>
        <v>536.68999999999994</v>
      </c>
      <c r="L62" s="76">
        <v>0</v>
      </c>
      <c r="M62" s="76">
        <v>568.48</v>
      </c>
      <c r="N62" s="76">
        <v>25</v>
      </c>
      <c r="O62" s="76">
        <f t="shared" si="1"/>
        <v>1130.17</v>
      </c>
      <c r="P62" s="76">
        <f t="shared" si="2"/>
        <v>17569.830000000002</v>
      </c>
    </row>
    <row r="63" spans="2:112" ht="40.799999999999997">
      <c r="B63" s="14">
        <v>58</v>
      </c>
      <c r="C63" s="79" t="s">
        <v>157</v>
      </c>
      <c r="D63" s="77" t="s">
        <v>31</v>
      </c>
      <c r="E63" s="77" t="s">
        <v>158</v>
      </c>
      <c r="F63" s="77" t="s">
        <v>18</v>
      </c>
      <c r="G63" s="77" t="s">
        <v>19</v>
      </c>
      <c r="H63" s="78">
        <v>80000</v>
      </c>
      <c r="I63" s="75">
        <v>0</v>
      </c>
      <c r="J63" s="78">
        <v>80000</v>
      </c>
      <c r="K63" s="76">
        <f t="shared" si="22"/>
        <v>2296</v>
      </c>
      <c r="L63" s="76">
        <v>7400.87</v>
      </c>
      <c r="M63" s="76">
        <v>2432</v>
      </c>
      <c r="N63" s="76">
        <v>6750.48</v>
      </c>
      <c r="O63" s="76">
        <f t="shared" si="1"/>
        <v>18879.349999999999</v>
      </c>
      <c r="P63" s="76">
        <f t="shared" si="2"/>
        <v>61120.65</v>
      </c>
    </row>
    <row r="64" spans="2:112" ht="40.799999999999997">
      <c r="B64" s="14">
        <v>59</v>
      </c>
      <c r="C64" s="79" t="s">
        <v>159</v>
      </c>
      <c r="D64" s="77" t="s">
        <v>31</v>
      </c>
      <c r="E64" s="77" t="s">
        <v>35</v>
      </c>
      <c r="F64" s="77" t="s">
        <v>18</v>
      </c>
      <c r="G64" s="77" t="s">
        <v>19</v>
      </c>
      <c r="H64" s="78">
        <v>111253</v>
      </c>
      <c r="I64" s="75">
        <v>0</v>
      </c>
      <c r="J64" s="78">
        <v>111253</v>
      </c>
      <c r="K64" s="76">
        <f t="shared" si="22"/>
        <v>3192.9611</v>
      </c>
      <c r="L64" s="76">
        <v>14752.36</v>
      </c>
      <c r="M64" s="76">
        <v>3382.09</v>
      </c>
      <c r="N64" s="76">
        <v>25</v>
      </c>
      <c r="O64" s="76">
        <f t="shared" si="1"/>
        <v>21352.411100000001</v>
      </c>
      <c r="P64" s="76">
        <f t="shared" si="2"/>
        <v>89900.588900000002</v>
      </c>
    </row>
    <row r="65" spans="1:16" ht="40.799999999999997">
      <c r="B65" s="14">
        <v>60</v>
      </c>
      <c r="C65" s="79" t="s">
        <v>160</v>
      </c>
      <c r="D65" s="77" t="s">
        <v>31</v>
      </c>
      <c r="E65" s="77" t="s">
        <v>141</v>
      </c>
      <c r="F65" s="77" t="s">
        <v>18</v>
      </c>
      <c r="G65" s="77" t="s">
        <v>19</v>
      </c>
      <c r="H65" s="78">
        <v>58000</v>
      </c>
      <c r="I65" s="75">
        <v>0</v>
      </c>
      <c r="J65" s="78">
        <v>58000</v>
      </c>
      <c r="K65" s="76">
        <f t="shared" si="22"/>
        <v>1664.6</v>
      </c>
      <c r="L65" s="76">
        <v>3110.32</v>
      </c>
      <c r="M65" s="76">
        <v>1763.2</v>
      </c>
      <c r="N65" s="76">
        <v>25</v>
      </c>
      <c r="O65" s="76">
        <f t="shared" si="1"/>
        <v>6563.12</v>
      </c>
      <c r="P65" s="76">
        <f t="shared" si="2"/>
        <v>51436.88</v>
      </c>
    </row>
    <row r="66" spans="1:16" ht="40.799999999999997">
      <c r="B66" s="14">
        <v>61</v>
      </c>
      <c r="C66" s="79" t="s">
        <v>161</v>
      </c>
      <c r="D66" s="77" t="s">
        <v>31</v>
      </c>
      <c r="E66" s="77" t="s">
        <v>162</v>
      </c>
      <c r="F66" s="77" t="s">
        <v>18</v>
      </c>
      <c r="G66" s="77" t="s">
        <v>19</v>
      </c>
      <c r="H66" s="78">
        <v>60000</v>
      </c>
      <c r="I66" s="75">
        <v>0</v>
      </c>
      <c r="J66" s="78">
        <v>60000</v>
      </c>
      <c r="K66" s="76">
        <f t="shared" si="22"/>
        <v>1722</v>
      </c>
      <c r="L66" s="76">
        <v>3486.68</v>
      </c>
      <c r="M66" s="76">
        <v>1824</v>
      </c>
      <c r="N66" s="76">
        <v>5025</v>
      </c>
      <c r="O66" s="76">
        <f t="shared" si="1"/>
        <v>12057.68</v>
      </c>
      <c r="P66" s="76">
        <f t="shared" si="2"/>
        <v>47942.32</v>
      </c>
    </row>
    <row r="67" spans="1:16" ht="40.799999999999997">
      <c r="B67" s="14">
        <v>62</v>
      </c>
      <c r="C67" s="79" t="s">
        <v>163</v>
      </c>
      <c r="D67" s="77" t="s">
        <v>31</v>
      </c>
      <c r="E67" s="77" t="s">
        <v>164</v>
      </c>
      <c r="F67" s="77" t="s">
        <v>18</v>
      </c>
      <c r="G67" s="77" t="s">
        <v>22</v>
      </c>
      <c r="H67" s="78">
        <v>97000</v>
      </c>
      <c r="I67" s="75">
        <v>0</v>
      </c>
      <c r="J67" s="78">
        <v>97000</v>
      </c>
      <c r="K67" s="76">
        <f t="shared" si="22"/>
        <v>2783.9</v>
      </c>
      <c r="L67" s="76">
        <v>10724.63</v>
      </c>
      <c r="M67" s="76">
        <v>2948.8</v>
      </c>
      <c r="N67" s="76">
        <v>2725.24</v>
      </c>
      <c r="O67" s="76">
        <f t="shared" si="1"/>
        <v>19182.57</v>
      </c>
      <c r="P67" s="76">
        <f t="shared" si="2"/>
        <v>77817.429999999993</v>
      </c>
    </row>
    <row r="68" spans="1:16" s="7" customFormat="1" ht="15" thickBot="1">
      <c r="B68" s="95" t="s">
        <v>91</v>
      </c>
      <c r="C68" s="95"/>
      <c r="D68" s="95"/>
      <c r="E68" s="95"/>
      <c r="F68" s="95"/>
      <c r="G68" s="95"/>
      <c r="H68" s="16">
        <f t="shared" ref="H68:P68" si="23">SUM(H6:H67)</f>
        <v>4754003</v>
      </c>
      <c r="I68" s="17">
        <f t="shared" si="23"/>
        <v>0</v>
      </c>
      <c r="J68" s="16">
        <f t="shared" si="23"/>
        <v>4754003</v>
      </c>
      <c r="K68" s="16">
        <f t="shared" si="23"/>
        <v>136439.88609999997</v>
      </c>
      <c r="L68" s="16">
        <f t="shared" si="23"/>
        <v>523606.93999999994</v>
      </c>
      <c r="M68" s="16">
        <f t="shared" si="23"/>
        <v>138840.69000000003</v>
      </c>
      <c r="N68" s="16">
        <f t="shared" si="23"/>
        <v>237546.04999999996</v>
      </c>
      <c r="O68" s="16">
        <f t="shared" si="23"/>
        <v>1036433.5660999999</v>
      </c>
      <c r="P68" s="16">
        <f t="shared" si="23"/>
        <v>3717569.4338999991</v>
      </c>
    </row>
    <row r="70" spans="1:16">
      <c r="A70" s="43"/>
      <c r="B70" s="43"/>
      <c r="C70" s="56" t="s">
        <v>112</v>
      </c>
      <c r="D70" s="45"/>
      <c r="E70" s="57" t="s">
        <v>113</v>
      </c>
      <c r="F70" s="47"/>
      <c r="G70" s="46"/>
      <c r="H70" s="46"/>
      <c r="I70" s="46"/>
      <c r="J70" s="46"/>
      <c r="K70" s="48"/>
      <c r="L70" s="47"/>
    </row>
    <row r="71" spans="1:16">
      <c r="A71" s="43"/>
      <c r="B71" s="43"/>
      <c r="C71" s="49"/>
      <c r="D71" s="50"/>
      <c r="E71" s="51"/>
      <c r="F71" s="52"/>
      <c r="G71" s="53"/>
      <c r="H71" s="53"/>
      <c r="I71" s="47"/>
      <c r="J71" s="53"/>
      <c r="K71" s="54"/>
      <c r="L71" s="43"/>
    </row>
    <row r="72" spans="1:16">
      <c r="A72" s="43"/>
      <c r="B72" s="43"/>
      <c r="C72" s="44" t="s">
        <v>114</v>
      </c>
      <c r="D72" s="50"/>
      <c r="E72" s="96" t="s">
        <v>115</v>
      </c>
      <c r="F72" s="96"/>
      <c r="G72" s="53"/>
      <c r="H72" s="53"/>
      <c r="I72" s="91"/>
      <c r="J72" s="91"/>
      <c r="K72" s="91"/>
      <c r="L72" s="43"/>
    </row>
    <row r="73" spans="1:16">
      <c r="A73" s="43"/>
      <c r="B73" s="43"/>
      <c r="C73" s="43"/>
      <c r="D73" s="55"/>
      <c r="E73" s="50"/>
      <c r="F73" s="47"/>
      <c r="G73" s="47"/>
      <c r="H73" s="53"/>
      <c r="I73" s="47" t="s">
        <v>116</v>
      </c>
      <c r="J73" s="47"/>
      <c r="K73" s="53"/>
      <c r="L73" s="54"/>
      <c r="M73" s="43"/>
    </row>
  </sheetData>
  <autoFilter ref="B5:P68" xr:uid="{A942D43C-54F5-4FD8-844E-E11005873631}"/>
  <mergeCells count="6">
    <mergeCell ref="I72:K72"/>
    <mergeCell ref="D2:P2"/>
    <mergeCell ref="D3:P3"/>
    <mergeCell ref="D4:P4"/>
    <mergeCell ref="B68:G68"/>
    <mergeCell ref="E72:F72"/>
  </mergeCells>
  <conditionalFormatting sqref="C6:C67">
    <cfRule type="duplicateValues" dxfId="2" priority="1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Q207"/>
  <sheetViews>
    <sheetView workbookViewId="0">
      <selection activeCell="C2" sqref="C2:O2"/>
    </sheetView>
  </sheetViews>
  <sheetFormatPr baseColWidth="10" defaultColWidth="11.44140625" defaultRowHeight="13.2"/>
  <cols>
    <col min="1" max="1" width="19" style="18" customWidth="1"/>
    <col min="2" max="2" width="47" style="18" customWidth="1"/>
    <col min="3" max="3" width="34.109375" style="18" customWidth="1"/>
    <col min="4" max="4" width="21.88671875" style="18" customWidth="1"/>
    <col min="5" max="5" width="16.6640625" style="18" customWidth="1"/>
    <col min="6" max="6" width="21.44140625" style="18" customWidth="1"/>
    <col min="7" max="7" width="17" style="18" customWidth="1"/>
    <col min="8" max="8" width="11.88671875" style="18" bestFit="1" customWidth="1"/>
    <col min="9" max="9" width="18.88671875" style="18" customWidth="1"/>
    <col min="10" max="10" width="18.109375" style="18" customWidth="1"/>
    <col min="11" max="11" width="15.5546875" style="18" customWidth="1"/>
    <col min="12" max="12" width="17.109375" style="18" customWidth="1"/>
    <col min="13" max="13" width="15.109375" style="18" customWidth="1"/>
    <col min="14" max="14" width="18.109375" style="18" customWidth="1"/>
    <col min="15" max="15" width="17.109375" style="18" customWidth="1"/>
    <col min="16" max="16384" width="11.44140625" style="18"/>
  </cols>
  <sheetData>
    <row r="1" spans="1:17" ht="13.8" thickBot="1">
      <c r="A1" s="1"/>
      <c r="B1" s="2"/>
      <c r="C1" s="92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17" ht="13.8" thickBot="1">
      <c r="A2" s="3"/>
      <c r="B2" s="4"/>
      <c r="C2" s="92" t="s">
        <v>175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1:17" ht="24.75" customHeight="1" thickBot="1">
      <c r="A3" s="5"/>
      <c r="B3" s="6"/>
      <c r="C3" s="92" t="s">
        <v>166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1:17" ht="25.8" thickBot="1">
      <c r="A4" s="19" t="s">
        <v>1</v>
      </c>
      <c r="B4" s="20" t="s">
        <v>2</v>
      </c>
      <c r="C4" s="21" t="s">
        <v>3</v>
      </c>
      <c r="D4" s="21" t="s">
        <v>4</v>
      </c>
      <c r="E4" s="22" t="s">
        <v>5</v>
      </c>
      <c r="F4" s="22" t="s">
        <v>6</v>
      </c>
      <c r="G4" s="22" t="s">
        <v>7</v>
      </c>
      <c r="H4" s="20" t="s">
        <v>8</v>
      </c>
      <c r="I4" s="23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5" t="s">
        <v>14</v>
      </c>
      <c r="O4" s="26" t="s">
        <v>15</v>
      </c>
    </row>
    <row r="5" spans="1:17" ht="39.6">
      <c r="A5" s="14">
        <v>1</v>
      </c>
      <c r="B5" s="72" t="s">
        <v>177</v>
      </c>
      <c r="C5" s="14" t="s">
        <v>31</v>
      </c>
      <c r="D5" s="14" t="s">
        <v>178</v>
      </c>
      <c r="E5" s="69" t="s">
        <v>165</v>
      </c>
      <c r="F5" s="69" t="s">
        <v>22</v>
      </c>
      <c r="G5" s="70">
        <v>180000</v>
      </c>
      <c r="H5" s="71">
        <v>0</v>
      </c>
      <c r="I5" s="70">
        <v>180000</v>
      </c>
      <c r="J5" s="70">
        <v>5166</v>
      </c>
      <c r="K5" s="70">
        <v>31055.42</v>
      </c>
      <c r="L5" s="70">
        <v>4943.8</v>
      </c>
      <c r="M5" s="70">
        <v>0</v>
      </c>
      <c r="N5" s="70">
        <v>41165.22</v>
      </c>
      <c r="O5" s="70">
        <f t="shared" ref="O5:O10" si="0">I5-N5</f>
        <v>138834.78</v>
      </c>
    </row>
    <row r="6" spans="1:17" ht="39.6">
      <c r="A6" s="14">
        <v>2</v>
      </c>
      <c r="B6" s="72" t="s">
        <v>179</v>
      </c>
      <c r="C6" s="14" t="s">
        <v>31</v>
      </c>
      <c r="D6" s="14" t="s">
        <v>180</v>
      </c>
      <c r="E6" s="69" t="s">
        <v>165</v>
      </c>
      <c r="F6" s="14" t="s">
        <v>22</v>
      </c>
      <c r="G6" s="70">
        <v>35000</v>
      </c>
      <c r="H6" s="71">
        <v>0</v>
      </c>
      <c r="I6" s="70">
        <v>35000</v>
      </c>
      <c r="J6" s="70">
        <v>1004.5</v>
      </c>
      <c r="K6" s="70">
        <v>0</v>
      </c>
      <c r="L6" s="70">
        <v>1064</v>
      </c>
      <c r="M6" s="70">
        <v>0</v>
      </c>
      <c r="N6" s="70">
        <v>2068.5</v>
      </c>
      <c r="O6" s="70">
        <f t="shared" si="0"/>
        <v>32931.5</v>
      </c>
    </row>
    <row r="7" spans="1:17" ht="39.6">
      <c r="A7" s="14">
        <v>3</v>
      </c>
      <c r="B7" s="72" t="s">
        <v>181</v>
      </c>
      <c r="C7" s="14" t="s">
        <v>31</v>
      </c>
      <c r="D7" s="14" t="s">
        <v>182</v>
      </c>
      <c r="E7" s="69" t="s">
        <v>165</v>
      </c>
      <c r="F7" s="14" t="s">
        <v>19</v>
      </c>
      <c r="G7" s="70">
        <v>150000</v>
      </c>
      <c r="H7" s="71">
        <v>0</v>
      </c>
      <c r="I7" s="70">
        <v>150000</v>
      </c>
      <c r="J7" s="70">
        <v>4305</v>
      </c>
      <c r="K7" s="70">
        <v>23866.62</v>
      </c>
      <c r="L7" s="70">
        <v>4560</v>
      </c>
      <c r="M7" s="70">
        <v>0</v>
      </c>
      <c r="N7" s="70">
        <v>32731.62</v>
      </c>
      <c r="O7" s="70">
        <f t="shared" si="0"/>
        <v>117268.38</v>
      </c>
    </row>
    <row r="8" spans="1:17" ht="39.6">
      <c r="A8" s="14">
        <v>4</v>
      </c>
      <c r="B8" s="72" t="s">
        <v>183</v>
      </c>
      <c r="C8" s="14" t="s">
        <v>31</v>
      </c>
      <c r="D8" s="14" t="s">
        <v>178</v>
      </c>
      <c r="E8" s="69" t="s">
        <v>165</v>
      </c>
      <c r="F8" s="14" t="s">
        <v>19</v>
      </c>
      <c r="G8" s="70">
        <v>150000</v>
      </c>
      <c r="H8" s="71">
        <v>0</v>
      </c>
      <c r="I8" s="70">
        <v>150000</v>
      </c>
      <c r="J8" s="70">
        <v>4305</v>
      </c>
      <c r="K8" s="70">
        <v>23866.62</v>
      </c>
      <c r="L8" s="70">
        <v>4560</v>
      </c>
      <c r="M8" s="70">
        <v>0</v>
      </c>
      <c r="N8" s="70">
        <v>32731.62</v>
      </c>
      <c r="O8" s="70">
        <f t="shared" si="0"/>
        <v>117268.38</v>
      </c>
    </row>
    <row r="9" spans="1:17" ht="39.6">
      <c r="A9" s="14">
        <v>5</v>
      </c>
      <c r="B9" s="72" t="s">
        <v>184</v>
      </c>
      <c r="C9" s="14" t="s">
        <v>31</v>
      </c>
      <c r="D9" s="14" t="s">
        <v>185</v>
      </c>
      <c r="E9" s="69" t="s">
        <v>165</v>
      </c>
      <c r="F9" s="14" t="s">
        <v>22</v>
      </c>
      <c r="G9" s="70">
        <v>40000</v>
      </c>
      <c r="H9" s="71">
        <v>0</v>
      </c>
      <c r="I9" s="70">
        <v>40000</v>
      </c>
      <c r="J9" s="70">
        <v>1148</v>
      </c>
      <c r="K9" s="70">
        <v>442.65</v>
      </c>
      <c r="L9" s="70">
        <v>1216</v>
      </c>
      <c r="M9" s="70">
        <v>0</v>
      </c>
      <c r="N9" s="70">
        <v>2806.65</v>
      </c>
      <c r="O9" s="70">
        <f t="shared" si="0"/>
        <v>37193.35</v>
      </c>
    </row>
    <row r="10" spans="1:17" ht="39.6">
      <c r="A10" s="14">
        <v>6</v>
      </c>
      <c r="B10" s="72" t="s">
        <v>186</v>
      </c>
      <c r="C10" s="14" t="s">
        <v>31</v>
      </c>
      <c r="D10" s="14" t="s">
        <v>92</v>
      </c>
      <c r="E10" s="69" t="s">
        <v>165</v>
      </c>
      <c r="F10" s="14" t="s">
        <v>22</v>
      </c>
      <c r="G10" s="70">
        <v>30000</v>
      </c>
      <c r="H10" s="71">
        <v>0</v>
      </c>
      <c r="I10" s="70">
        <v>30000</v>
      </c>
      <c r="J10" s="70">
        <v>861</v>
      </c>
      <c r="K10" s="70">
        <v>0</v>
      </c>
      <c r="L10" s="70">
        <v>912</v>
      </c>
      <c r="M10" s="70">
        <v>0</v>
      </c>
      <c r="N10" s="70">
        <v>1773</v>
      </c>
      <c r="O10" s="70">
        <f t="shared" si="0"/>
        <v>28227</v>
      </c>
    </row>
    <row r="11" spans="1:17" ht="39.6">
      <c r="A11" s="14">
        <f t="shared" ref="A11" si="1">A10+1</f>
        <v>7</v>
      </c>
      <c r="B11" s="72" t="s">
        <v>187</v>
      </c>
      <c r="C11" s="14" t="s">
        <v>31</v>
      </c>
      <c r="D11" s="14" t="s">
        <v>92</v>
      </c>
      <c r="E11" s="69" t="s">
        <v>165</v>
      </c>
      <c r="F11" s="14" t="s">
        <v>19</v>
      </c>
      <c r="G11" s="70">
        <v>30000</v>
      </c>
      <c r="H11" s="71">
        <v>0</v>
      </c>
      <c r="I11" s="70">
        <v>30000</v>
      </c>
      <c r="J11" s="70">
        <v>861</v>
      </c>
      <c r="K11" s="70">
        <v>0</v>
      </c>
      <c r="L11" s="70">
        <v>912</v>
      </c>
      <c r="M11" s="70">
        <v>0</v>
      </c>
      <c r="N11" s="70">
        <v>1773</v>
      </c>
      <c r="O11" s="70">
        <f t="shared" ref="O11:O79" si="2">I11-N11</f>
        <v>28227</v>
      </c>
    </row>
    <row r="12" spans="1:17" ht="39.6">
      <c r="A12" s="14">
        <v>8</v>
      </c>
      <c r="B12" s="72" t="s">
        <v>188</v>
      </c>
      <c r="C12" s="14" t="s">
        <v>31</v>
      </c>
      <c r="D12" s="14" t="s">
        <v>92</v>
      </c>
      <c r="E12" s="69" t="s">
        <v>165</v>
      </c>
      <c r="F12" s="14" t="s">
        <v>19</v>
      </c>
      <c r="G12" s="70">
        <v>30000</v>
      </c>
      <c r="H12" s="71">
        <v>0</v>
      </c>
      <c r="I12" s="70">
        <v>30000</v>
      </c>
      <c r="J12" s="70">
        <v>861</v>
      </c>
      <c r="K12" s="70">
        <v>0</v>
      </c>
      <c r="L12" s="70">
        <v>912</v>
      </c>
      <c r="M12" s="70">
        <v>2670</v>
      </c>
      <c r="N12" s="70">
        <v>4443</v>
      </c>
      <c r="O12" s="70">
        <f t="shared" si="2"/>
        <v>25557</v>
      </c>
    </row>
    <row r="13" spans="1:17" ht="39.6">
      <c r="A13" s="14">
        <v>9</v>
      </c>
      <c r="B13" s="72" t="s">
        <v>189</v>
      </c>
      <c r="C13" s="14" t="s">
        <v>31</v>
      </c>
      <c r="D13" s="14" t="s">
        <v>92</v>
      </c>
      <c r="E13" s="69" t="s">
        <v>165</v>
      </c>
      <c r="F13" s="14" t="s">
        <v>19</v>
      </c>
      <c r="G13" s="70">
        <v>30000</v>
      </c>
      <c r="H13" s="71">
        <v>0</v>
      </c>
      <c r="I13" s="70">
        <v>30000</v>
      </c>
      <c r="J13" s="70">
        <v>861</v>
      </c>
      <c r="K13" s="70">
        <v>0</v>
      </c>
      <c r="L13" s="70">
        <v>912</v>
      </c>
      <c r="M13" s="70">
        <v>0</v>
      </c>
      <c r="N13" s="70">
        <v>1773</v>
      </c>
      <c r="O13" s="70">
        <f t="shared" si="2"/>
        <v>28227</v>
      </c>
    </row>
    <row r="14" spans="1:17" ht="39.6">
      <c r="A14" s="14">
        <v>10</v>
      </c>
      <c r="B14" s="72" t="s">
        <v>284</v>
      </c>
      <c r="C14" s="14" t="s">
        <v>31</v>
      </c>
      <c r="D14" s="14" t="s">
        <v>180</v>
      </c>
      <c r="E14" s="69" t="s">
        <v>165</v>
      </c>
      <c r="F14" s="14" t="s">
        <v>22</v>
      </c>
      <c r="G14" s="70">
        <v>28000</v>
      </c>
      <c r="H14" s="71">
        <v>0</v>
      </c>
      <c r="I14" s="70">
        <v>28000</v>
      </c>
      <c r="J14" s="70">
        <v>803.6</v>
      </c>
      <c r="K14" s="70">
        <v>0</v>
      </c>
      <c r="L14" s="70">
        <v>851.2</v>
      </c>
      <c r="M14" s="70">
        <v>0</v>
      </c>
      <c r="N14" s="70">
        <v>1654.8</v>
      </c>
      <c r="O14" s="70">
        <f t="shared" si="2"/>
        <v>26345.200000000001</v>
      </c>
    </row>
    <row r="15" spans="1:17" ht="39.6">
      <c r="A15" s="14">
        <v>11</v>
      </c>
      <c r="B15" s="72" t="s">
        <v>190</v>
      </c>
      <c r="C15" s="14" t="s">
        <v>31</v>
      </c>
      <c r="D15" s="14" t="s">
        <v>191</v>
      </c>
      <c r="E15" s="69" t="s">
        <v>46</v>
      </c>
      <c r="F15" s="14" t="s">
        <v>19</v>
      </c>
      <c r="G15" s="70">
        <v>30000</v>
      </c>
      <c r="H15" s="71">
        <v>0</v>
      </c>
      <c r="I15" s="70">
        <v>30000</v>
      </c>
      <c r="J15" s="70">
        <v>861</v>
      </c>
      <c r="K15" s="70">
        <v>0</v>
      </c>
      <c r="L15" s="70">
        <v>912</v>
      </c>
      <c r="M15" s="70">
        <v>0</v>
      </c>
      <c r="N15" s="70">
        <v>1773</v>
      </c>
      <c r="O15" s="70">
        <f t="shared" si="2"/>
        <v>28227</v>
      </c>
    </row>
    <row r="16" spans="1:17" ht="39.6">
      <c r="A16" s="14">
        <v>12</v>
      </c>
      <c r="B16" s="72" t="s">
        <v>192</v>
      </c>
      <c r="C16" s="14" t="s">
        <v>31</v>
      </c>
      <c r="D16" s="14" t="s">
        <v>193</v>
      </c>
      <c r="E16" s="69" t="s">
        <v>165</v>
      </c>
      <c r="F16" s="14" t="s">
        <v>22</v>
      </c>
      <c r="G16" s="70">
        <v>50000</v>
      </c>
      <c r="H16" s="71">
        <v>0</v>
      </c>
      <c r="I16" s="70">
        <v>50000</v>
      </c>
      <c r="J16" s="70">
        <v>1435</v>
      </c>
      <c r="K16" s="70">
        <v>1854</v>
      </c>
      <c r="L16" s="70">
        <v>1520</v>
      </c>
      <c r="M16" s="70">
        <v>0</v>
      </c>
      <c r="N16" s="70">
        <v>4809</v>
      </c>
      <c r="O16" s="70">
        <f t="shared" si="2"/>
        <v>45191</v>
      </c>
      <c r="Q16" s="18">
        <v>5</v>
      </c>
    </row>
    <row r="17" spans="1:15" ht="39.6">
      <c r="A17" s="14">
        <v>13</v>
      </c>
      <c r="B17" s="72" t="s">
        <v>194</v>
      </c>
      <c r="C17" s="14" t="s">
        <v>31</v>
      </c>
      <c r="D17" s="14" t="s">
        <v>180</v>
      </c>
      <c r="E17" s="69" t="s">
        <v>165</v>
      </c>
      <c r="F17" s="14" t="s">
        <v>22</v>
      </c>
      <c r="G17" s="70">
        <v>30000</v>
      </c>
      <c r="H17" s="71">
        <v>0</v>
      </c>
      <c r="I17" s="70">
        <v>30000</v>
      </c>
      <c r="J17" s="70">
        <v>861</v>
      </c>
      <c r="K17" s="70">
        <v>0</v>
      </c>
      <c r="L17" s="70">
        <v>912</v>
      </c>
      <c r="M17" s="70">
        <v>0</v>
      </c>
      <c r="N17" s="70">
        <v>1773</v>
      </c>
      <c r="O17" s="70">
        <f t="shared" si="2"/>
        <v>28227</v>
      </c>
    </row>
    <row r="18" spans="1:15" ht="39.6">
      <c r="A18" s="14">
        <v>14</v>
      </c>
      <c r="B18" s="72" t="s">
        <v>195</v>
      </c>
      <c r="C18" s="14" t="s">
        <v>31</v>
      </c>
      <c r="D18" s="14" t="s">
        <v>168</v>
      </c>
      <c r="E18" s="69" t="s">
        <v>165</v>
      </c>
      <c r="F18" s="14" t="s">
        <v>19</v>
      </c>
      <c r="G18" s="70">
        <v>30000</v>
      </c>
      <c r="H18" s="71">
        <v>0</v>
      </c>
      <c r="I18" s="70">
        <v>30000</v>
      </c>
      <c r="J18" s="70">
        <v>861</v>
      </c>
      <c r="K18" s="70">
        <v>0</v>
      </c>
      <c r="L18" s="70">
        <v>912</v>
      </c>
      <c r="M18" s="70">
        <v>0</v>
      </c>
      <c r="N18" s="70">
        <v>1773</v>
      </c>
      <c r="O18" s="70">
        <f t="shared" si="2"/>
        <v>28227</v>
      </c>
    </row>
    <row r="19" spans="1:15" ht="39.6">
      <c r="A19" s="14">
        <v>15</v>
      </c>
      <c r="B19" s="72" t="s">
        <v>196</v>
      </c>
      <c r="C19" s="14" t="s">
        <v>31</v>
      </c>
      <c r="D19" s="14" t="s">
        <v>197</v>
      </c>
      <c r="E19" s="69" t="s">
        <v>165</v>
      </c>
      <c r="F19" s="14" t="s">
        <v>22</v>
      </c>
      <c r="G19" s="70">
        <v>75000</v>
      </c>
      <c r="H19" s="71">
        <v>0</v>
      </c>
      <c r="I19" s="70">
        <v>75000</v>
      </c>
      <c r="J19" s="70">
        <v>2152.5</v>
      </c>
      <c r="K19" s="70">
        <v>6309.38</v>
      </c>
      <c r="L19" s="70">
        <v>2280</v>
      </c>
      <c r="M19" s="70">
        <v>0</v>
      </c>
      <c r="N19" s="70">
        <v>10741.88</v>
      </c>
      <c r="O19" s="70">
        <f t="shared" si="2"/>
        <v>64258.12</v>
      </c>
    </row>
    <row r="20" spans="1:15" ht="39.6">
      <c r="A20" s="14">
        <v>16</v>
      </c>
      <c r="B20" s="72" t="s">
        <v>198</v>
      </c>
      <c r="C20" s="14" t="s">
        <v>31</v>
      </c>
      <c r="D20" s="14" t="s">
        <v>92</v>
      </c>
      <c r="E20" s="69" t="s">
        <v>165</v>
      </c>
      <c r="F20" s="14" t="s">
        <v>19</v>
      </c>
      <c r="G20" s="70">
        <v>25000</v>
      </c>
      <c r="H20" s="71">
        <v>0</v>
      </c>
      <c r="I20" s="70">
        <v>25000</v>
      </c>
      <c r="J20" s="70">
        <v>717.5</v>
      </c>
      <c r="K20" s="70">
        <v>0</v>
      </c>
      <c r="L20" s="70">
        <v>760</v>
      </c>
      <c r="M20" s="70">
        <v>0</v>
      </c>
      <c r="N20" s="70">
        <v>1477.5</v>
      </c>
      <c r="O20" s="70">
        <f t="shared" si="2"/>
        <v>23522.5</v>
      </c>
    </row>
    <row r="21" spans="1:15" ht="39.6">
      <c r="A21" s="14">
        <v>17</v>
      </c>
      <c r="B21" s="72" t="s">
        <v>199</v>
      </c>
      <c r="C21" s="14" t="s">
        <v>31</v>
      </c>
      <c r="D21" s="14" t="s">
        <v>197</v>
      </c>
      <c r="E21" s="69" t="s">
        <v>165</v>
      </c>
      <c r="F21" s="14" t="s">
        <v>19</v>
      </c>
      <c r="G21" s="70">
        <v>40000</v>
      </c>
      <c r="H21" s="71">
        <v>0</v>
      </c>
      <c r="I21" s="70">
        <v>40000</v>
      </c>
      <c r="J21" s="70">
        <v>1148</v>
      </c>
      <c r="K21" s="70">
        <v>442.65</v>
      </c>
      <c r="L21" s="70">
        <v>1216</v>
      </c>
      <c r="M21" s="70">
        <v>0</v>
      </c>
      <c r="N21" s="70">
        <v>2806.65</v>
      </c>
      <c r="O21" s="70">
        <f t="shared" si="2"/>
        <v>37193.35</v>
      </c>
    </row>
    <row r="22" spans="1:15" ht="39.6">
      <c r="A22" s="14">
        <v>18</v>
      </c>
      <c r="B22" s="72" t="s">
        <v>200</v>
      </c>
      <c r="C22" s="14" t="s">
        <v>31</v>
      </c>
      <c r="D22" s="14" t="s">
        <v>65</v>
      </c>
      <c r="E22" s="69" t="s">
        <v>165</v>
      </c>
      <c r="F22" s="14" t="s">
        <v>19</v>
      </c>
      <c r="G22" s="70">
        <v>140000</v>
      </c>
      <c r="H22" s="71">
        <v>0</v>
      </c>
      <c r="I22" s="70">
        <v>140000</v>
      </c>
      <c r="J22" s="70">
        <v>4018</v>
      </c>
      <c r="K22" s="70">
        <v>21514.37</v>
      </c>
      <c r="L22" s="70">
        <v>4256</v>
      </c>
      <c r="M22" s="70">
        <v>0</v>
      </c>
      <c r="N22" s="70">
        <v>29788.37</v>
      </c>
      <c r="O22" s="70">
        <f t="shared" si="2"/>
        <v>110211.63</v>
      </c>
    </row>
    <row r="23" spans="1:15" ht="39.6">
      <c r="A23" s="14">
        <v>19</v>
      </c>
      <c r="B23" s="72" t="s">
        <v>201</v>
      </c>
      <c r="C23" s="14" t="s">
        <v>31</v>
      </c>
      <c r="D23" s="14" t="s">
        <v>65</v>
      </c>
      <c r="E23" s="69" t="s">
        <v>165</v>
      </c>
      <c r="F23" s="14" t="s">
        <v>22</v>
      </c>
      <c r="G23" s="70">
        <v>140000</v>
      </c>
      <c r="H23" s="71">
        <v>0</v>
      </c>
      <c r="I23" s="70">
        <v>140000</v>
      </c>
      <c r="J23" s="70">
        <v>4018</v>
      </c>
      <c r="K23" s="70">
        <v>21514.37</v>
      </c>
      <c r="L23" s="70">
        <v>4256</v>
      </c>
      <c r="M23" s="70">
        <v>1790</v>
      </c>
      <c r="N23" s="70">
        <v>31578.37</v>
      </c>
      <c r="O23" s="70">
        <f t="shared" si="2"/>
        <v>108421.63</v>
      </c>
    </row>
    <row r="24" spans="1:15" ht="39.6">
      <c r="A24" s="14">
        <v>20</v>
      </c>
      <c r="B24" s="72" t="s">
        <v>202</v>
      </c>
      <c r="C24" s="14" t="s">
        <v>31</v>
      </c>
      <c r="D24" s="14" t="s">
        <v>65</v>
      </c>
      <c r="E24" s="69" t="s">
        <v>165</v>
      </c>
      <c r="F24" s="14" t="s">
        <v>22</v>
      </c>
      <c r="G24" s="70">
        <v>80000</v>
      </c>
      <c r="H24" s="71">
        <v>0</v>
      </c>
      <c r="I24" s="70">
        <v>80000</v>
      </c>
      <c r="J24" s="70">
        <v>2296</v>
      </c>
      <c r="K24" s="70">
        <v>7400.87</v>
      </c>
      <c r="L24" s="70">
        <v>2432</v>
      </c>
      <c r="M24" s="70">
        <v>1790</v>
      </c>
      <c r="N24" s="70">
        <v>13918.87</v>
      </c>
      <c r="O24" s="70">
        <f t="shared" si="2"/>
        <v>66081.13</v>
      </c>
    </row>
    <row r="25" spans="1:15" ht="39.6">
      <c r="A25" s="14">
        <v>21</v>
      </c>
      <c r="B25" s="72" t="s">
        <v>203</v>
      </c>
      <c r="C25" s="14" t="s">
        <v>31</v>
      </c>
      <c r="D25" s="14" t="s">
        <v>92</v>
      </c>
      <c r="E25" s="69" t="s">
        <v>165</v>
      </c>
      <c r="F25" s="14" t="s">
        <v>19</v>
      </c>
      <c r="G25" s="70">
        <v>40000</v>
      </c>
      <c r="H25" s="71">
        <v>0</v>
      </c>
      <c r="I25" s="70">
        <v>40000</v>
      </c>
      <c r="J25" s="70">
        <v>1148</v>
      </c>
      <c r="K25" s="70">
        <v>442.65</v>
      </c>
      <c r="L25" s="70">
        <v>1216</v>
      </c>
      <c r="M25" s="70">
        <v>0</v>
      </c>
      <c r="N25" s="70">
        <v>2806.65</v>
      </c>
      <c r="O25" s="70">
        <f t="shared" si="2"/>
        <v>37193.35</v>
      </c>
    </row>
    <row r="26" spans="1:15" ht="39.6">
      <c r="A26" s="14">
        <v>22</v>
      </c>
      <c r="B26" s="72" t="s">
        <v>204</v>
      </c>
      <c r="C26" s="14" t="s">
        <v>31</v>
      </c>
      <c r="D26" s="14" t="s">
        <v>92</v>
      </c>
      <c r="E26" s="69" t="s">
        <v>165</v>
      </c>
      <c r="F26" s="14" t="s">
        <v>22</v>
      </c>
      <c r="G26" s="70">
        <v>40000</v>
      </c>
      <c r="H26" s="71">
        <v>0</v>
      </c>
      <c r="I26" s="70">
        <v>40000</v>
      </c>
      <c r="J26" s="70">
        <v>1148</v>
      </c>
      <c r="K26" s="70">
        <v>442.65</v>
      </c>
      <c r="L26" s="70">
        <v>1216</v>
      </c>
      <c r="M26" s="70">
        <v>0</v>
      </c>
      <c r="N26" s="70">
        <v>2806.65</v>
      </c>
      <c r="O26" s="70">
        <f t="shared" si="2"/>
        <v>37193.35</v>
      </c>
    </row>
    <row r="27" spans="1:15" ht="39.6">
      <c r="A27" s="14">
        <v>23</v>
      </c>
      <c r="B27" s="72" t="s">
        <v>205</v>
      </c>
      <c r="C27" s="14" t="s">
        <v>31</v>
      </c>
      <c r="D27" s="14" t="s">
        <v>149</v>
      </c>
      <c r="E27" s="69" t="s">
        <v>165</v>
      </c>
      <c r="F27" s="14" t="s">
        <v>19</v>
      </c>
      <c r="G27" s="70">
        <v>50000</v>
      </c>
      <c r="H27" s="71">
        <v>0</v>
      </c>
      <c r="I27" s="70">
        <v>50000</v>
      </c>
      <c r="J27" s="70">
        <v>1435</v>
      </c>
      <c r="K27" s="70">
        <v>1854</v>
      </c>
      <c r="L27" s="70">
        <v>1520</v>
      </c>
      <c r="M27" s="70">
        <v>2670</v>
      </c>
      <c r="N27" s="70">
        <v>7479</v>
      </c>
      <c r="O27" s="70">
        <f t="shared" si="2"/>
        <v>42521</v>
      </c>
    </row>
    <row r="28" spans="1:15" ht="39.6">
      <c r="A28" s="14">
        <v>24</v>
      </c>
      <c r="B28" s="72" t="s">
        <v>206</v>
      </c>
      <c r="C28" s="14" t="s">
        <v>31</v>
      </c>
      <c r="D28" s="14" t="s">
        <v>207</v>
      </c>
      <c r="E28" s="69" t="s">
        <v>165</v>
      </c>
      <c r="F28" s="14" t="s">
        <v>19</v>
      </c>
      <c r="G28" s="70">
        <v>58000</v>
      </c>
      <c r="H28" s="71">
        <v>0</v>
      </c>
      <c r="I28" s="70">
        <v>58000</v>
      </c>
      <c r="J28" s="70">
        <v>1664.6</v>
      </c>
      <c r="K28" s="70">
        <v>3110.32</v>
      </c>
      <c r="L28" s="70">
        <v>1763.2</v>
      </c>
      <c r="M28" s="70">
        <v>0</v>
      </c>
      <c r="N28" s="70">
        <v>6538.12</v>
      </c>
      <c r="O28" s="70">
        <f t="shared" si="2"/>
        <v>51461.88</v>
      </c>
    </row>
    <row r="29" spans="1:15" ht="39.6">
      <c r="A29" s="14">
        <v>25</v>
      </c>
      <c r="B29" s="72" t="s">
        <v>208</v>
      </c>
      <c r="C29" s="14" t="s">
        <v>31</v>
      </c>
      <c r="D29" s="14" t="s">
        <v>209</v>
      </c>
      <c r="E29" s="69" t="s">
        <v>165</v>
      </c>
      <c r="F29" s="14" t="s">
        <v>22</v>
      </c>
      <c r="G29" s="70">
        <v>25000</v>
      </c>
      <c r="H29" s="71">
        <v>0</v>
      </c>
      <c r="I29" s="70">
        <v>25000</v>
      </c>
      <c r="J29" s="70">
        <v>717.5</v>
      </c>
      <c r="K29" s="70">
        <v>0</v>
      </c>
      <c r="L29" s="70">
        <v>760</v>
      </c>
      <c r="M29" s="70">
        <v>0</v>
      </c>
      <c r="N29" s="70">
        <v>1477.5</v>
      </c>
      <c r="O29" s="70">
        <f t="shared" si="2"/>
        <v>23522.5</v>
      </c>
    </row>
    <row r="30" spans="1:15" ht="39.6">
      <c r="A30" s="14">
        <v>26</v>
      </c>
      <c r="B30" s="72" t="s">
        <v>210</v>
      </c>
      <c r="C30" s="14" t="s">
        <v>31</v>
      </c>
      <c r="D30" s="14" t="s">
        <v>211</v>
      </c>
      <c r="E30" s="69" t="s">
        <v>165</v>
      </c>
      <c r="F30" s="14" t="s">
        <v>19</v>
      </c>
      <c r="G30" s="70">
        <v>45000</v>
      </c>
      <c r="H30" s="71">
        <v>0</v>
      </c>
      <c r="I30" s="70">
        <v>45000</v>
      </c>
      <c r="J30" s="70">
        <v>1291.5</v>
      </c>
      <c r="K30" s="70">
        <v>1148.33</v>
      </c>
      <c r="L30" s="70">
        <v>1368</v>
      </c>
      <c r="M30" s="70">
        <v>0</v>
      </c>
      <c r="N30" s="70">
        <v>3807.83</v>
      </c>
      <c r="O30" s="70">
        <f t="shared" si="2"/>
        <v>41192.17</v>
      </c>
    </row>
    <row r="31" spans="1:15" ht="39.6">
      <c r="A31" s="14">
        <v>27</v>
      </c>
      <c r="B31" s="72" t="s">
        <v>212</v>
      </c>
      <c r="C31" s="14" t="s">
        <v>31</v>
      </c>
      <c r="D31" s="14" t="s">
        <v>213</v>
      </c>
      <c r="E31" s="69" t="s">
        <v>165</v>
      </c>
      <c r="F31" s="14" t="s">
        <v>19</v>
      </c>
      <c r="G31" s="70">
        <v>30000</v>
      </c>
      <c r="H31" s="71">
        <v>0</v>
      </c>
      <c r="I31" s="70">
        <v>30000</v>
      </c>
      <c r="J31" s="70">
        <v>861</v>
      </c>
      <c r="K31" s="70">
        <v>0</v>
      </c>
      <c r="L31" s="70">
        <v>912</v>
      </c>
      <c r="M31" s="70">
        <v>0</v>
      </c>
      <c r="N31" s="70">
        <v>1773</v>
      </c>
      <c r="O31" s="70">
        <f t="shared" si="2"/>
        <v>28227</v>
      </c>
    </row>
    <row r="32" spans="1:15" ht="39.6">
      <c r="A32" s="14">
        <v>28</v>
      </c>
      <c r="B32" s="72" t="s">
        <v>214</v>
      </c>
      <c r="C32" s="14" t="s">
        <v>31</v>
      </c>
      <c r="D32" s="14" t="s">
        <v>215</v>
      </c>
      <c r="E32" s="69" t="s">
        <v>165</v>
      </c>
      <c r="F32" s="14" t="s">
        <v>22</v>
      </c>
      <c r="G32" s="70">
        <v>60000</v>
      </c>
      <c r="H32" s="71">
        <v>0</v>
      </c>
      <c r="I32" s="70">
        <v>60000</v>
      </c>
      <c r="J32" s="70">
        <v>1722</v>
      </c>
      <c r="K32" s="70">
        <v>3486.68</v>
      </c>
      <c r="L32" s="70">
        <v>1824</v>
      </c>
      <c r="M32" s="70">
        <v>0</v>
      </c>
      <c r="N32" s="70">
        <v>7032.68</v>
      </c>
      <c r="O32" s="70">
        <f t="shared" si="2"/>
        <v>52967.32</v>
      </c>
    </row>
    <row r="33" spans="1:15" ht="39.6">
      <c r="A33" s="14">
        <v>29</v>
      </c>
      <c r="B33" s="72" t="s">
        <v>216</v>
      </c>
      <c r="C33" s="14" t="s">
        <v>31</v>
      </c>
      <c r="D33" s="14" t="s">
        <v>41</v>
      </c>
      <c r="E33" s="69" t="s">
        <v>165</v>
      </c>
      <c r="F33" s="14" t="s">
        <v>22</v>
      </c>
      <c r="G33" s="70">
        <v>80000</v>
      </c>
      <c r="H33" s="71">
        <v>0</v>
      </c>
      <c r="I33" s="70">
        <v>80000</v>
      </c>
      <c r="J33" s="70">
        <v>2296</v>
      </c>
      <c r="K33" s="70">
        <v>7400.87</v>
      </c>
      <c r="L33" s="70">
        <v>2432</v>
      </c>
      <c r="M33" s="70">
        <v>0</v>
      </c>
      <c r="N33" s="70">
        <v>12128.87</v>
      </c>
      <c r="O33" s="70">
        <f t="shared" si="2"/>
        <v>67871.13</v>
      </c>
    </row>
    <row r="34" spans="1:15" ht="39.6">
      <c r="A34" s="14">
        <v>30</v>
      </c>
      <c r="B34" s="72" t="s">
        <v>217</v>
      </c>
      <c r="C34" s="14" t="s">
        <v>31</v>
      </c>
      <c r="D34" s="14" t="s">
        <v>218</v>
      </c>
      <c r="E34" s="69" t="s">
        <v>165</v>
      </c>
      <c r="F34" s="14" t="s">
        <v>22</v>
      </c>
      <c r="G34" s="70">
        <v>180000</v>
      </c>
      <c r="H34" s="71">
        <v>0</v>
      </c>
      <c r="I34" s="70">
        <v>180000</v>
      </c>
      <c r="J34" s="70">
        <v>5166</v>
      </c>
      <c r="K34" s="70">
        <v>31055.42</v>
      </c>
      <c r="L34" s="70">
        <v>4943.8</v>
      </c>
      <c r="M34" s="70">
        <v>1790</v>
      </c>
      <c r="N34" s="70">
        <v>42955.22</v>
      </c>
      <c r="O34" s="70">
        <f t="shared" si="2"/>
        <v>137044.78</v>
      </c>
    </row>
    <row r="35" spans="1:15" ht="39.6">
      <c r="A35" s="14">
        <v>31</v>
      </c>
      <c r="B35" s="72" t="s">
        <v>219</v>
      </c>
      <c r="C35" s="14" t="s">
        <v>31</v>
      </c>
      <c r="D35" s="14" t="s">
        <v>218</v>
      </c>
      <c r="E35" s="69" t="s">
        <v>165</v>
      </c>
      <c r="F35" s="14" t="s">
        <v>22</v>
      </c>
      <c r="G35" s="70">
        <v>180000</v>
      </c>
      <c r="H35" s="71">
        <v>0</v>
      </c>
      <c r="I35" s="70">
        <v>180000</v>
      </c>
      <c r="J35" s="70">
        <v>5166</v>
      </c>
      <c r="K35" s="70">
        <v>31055.42</v>
      </c>
      <c r="L35" s="70">
        <v>4943.8</v>
      </c>
      <c r="M35" s="70">
        <v>25920</v>
      </c>
      <c r="N35" s="70">
        <v>67085.22</v>
      </c>
      <c r="O35" s="70">
        <f t="shared" si="2"/>
        <v>112914.78</v>
      </c>
    </row>
    <row r="36" spans="1:15" ht="39.6">
      <c r="A36" s="14">
        <v>32</v>
      </c>
      <c r="B36" s="72" t="s">
        <v>220</v>
      </c>
      <c r="C36" s="14" t="s">
        <v>31</v>
      </c>
      <c r="D36" s="14" t="s">
        <v>218</v>
      </c>
      <c r="E36" s="69" t="s">
        <v>165</v>
      </c>
      <c r="F36" s="14" t="s">
        <v>22</v>
      </c>
      <c r="G36" s="70">
        <v>208978.8</v>
      </c>
      <c r="H36" s="71">
        <v>0</v>
      </c>
      <c r="I36" s="70">
        <v>208978.8</v>
      </c>
      <c r="J36" s="70">
        <v>5997.69</v>
      </c>
      <c r="K36" s="70">
        <v>38092.199999999997</v>
      </c>
      <c r="L36" s="70">
        <v>4943.8</v>
      </c>
      <c r="M36" s="70">
        <v>1790</v>
      </c>
      <c r="N36" s="70">
        <v>50823.69</v>
      </c>
      <c r="O36" s="70">
        <f t="shared" si="2"/>
        <v>158155.10999999999</v>
      </c>
    </row>
    <row r="37" spans="1:15" ht="39.6">
      <c r="A37" s="14">
        <v>33</v>
      </c>
      <c r="B37" s="72" t="s">
        <v>221</v>
      </c>
      <c r="C37" s="14" t="s">
        <v>31</v>
      </c>
      <c r="D37" s="14" t="s">
        <v>207</v>
      </c>
      <c r="E37" s="69" t="s">
        <v>165</v>
      </c>
      <c r="F37" s="14" t="s">
        <v>22</v>
      </c>
      <c r="G37" s="70">
        <v>90000</v>
      </c>
      <c r="H37" s="71">
        <v>0</v>
      </c>
      <c r="I37" s="70">
        <v>90000</v>
      </c>
      <c r="J37" s="70">
        <v>2583</v>
      </c>
      <c r="K37" s="70">
        <v>9753.1200000000008</v>
      </c>
      <c r="L37" s="70">
        <v>2736</v>
      </c>
      <c r="M37" s="70">
        <v>0</v>
      </c>
      <c r="N37" s="70">
        <v>15072.12</v>
      </c>
      <c r="O37" s="70">
        <f t="shared" si="2"/>
        <v>74927.88</v>
      </c>
    </row>
    <row r="38" spans="1:15" ht="39.6">
      <c r="A38" s="14">
        <v>34</v>
      </c>
      <c r="B38" s="72" t="s">
        <v>222</v>
      </c>
      <c r="C38" s="14" t="s">
        <v>31</v>
      </c>
      <c r="D38" s="14" t="s">
        <v>223</v>
      </c>
      <c r="E38" s="69" t="s">
        <v>165</v>
      </c>
      <c r="F38" s="14" t="s">
        <v>22</v>
      </c>
      <c r="G38" s="70">
        <v>90000</v>
      </c>
      <c r="H38" s="71">
        <v>0</v>
      </c>
      <c r="I38" s="70">
        <v>90000</v>
      </c>
      <c r="J38" s="70">
        <v>2583</v>
      </c>
      <c r="K38" s="70">
        <v>9753.1200000000008</v>
      </c>
      <c r="L38" s="70">
        <v>2736</v>
      </c>
      <c r="M38" s="70">
        <v>0</v>
      </c>
      <c r="N38" s="70">
        <v>15072.12</v>
      </c>
      <c r="O38" s="70">
        <f t="shared" si="2"/>
        <v>74927.88</v>
      </c>
    </row>
    <row r="39" spans="1:15" ht="39.6">
      <c r="A39" s="14">
        <v>35</v>
      </c>
      <c r="B39" s="72" t="s">
        <v>224</v>
      </c>
      <c r="C39" s="14" t="s">
        <v>31</v>
      </c>
      <c r="D39" s="14" t="s">
        <v>225</v>
      </c>
      <c r="E39" s="69" t="s">
        <v>165</v>
      </c>
      <c r="F39" s="14" t="s">
        <v>22</v>
      </c>
      <c r="G39" s="70">
        <v>140000</v>
      </c>
      <c r="H39" s="71">
        <v>0</v>
      </c>
      <c r="I39" s="70">
        <v>140000</v>
      </c>
      <c r="J39" s="70">
        <v>4018</v>
      </c>
      <c r="K39" s="70">
        <v>21514.37</v>
      </c>
      <c r="L39" s="70">
        <v>4256</v>
      </c>
      <c r="M39" s="70">
        <v>0</v>
      </c>
      <c r="N39" s="70">
        <v>29788.37</v>
      </c>
      <c r="O39" s="70">
        <f t="shared" si="2"/>
        <v>110211.63</v>
      </c>
    </row>
    <row r="40" spans="1:15" ht="39.6">
      <c r="A40" s="14">
        <v>36</v>
      </c>
      <c r="B40" s="72" t="s">
        <v>226</v>
      </c>
      <c r="C40" s="14" t="s">
        <v>31</v>
      </c>
      <c r="D40" s="14" t="s">
        <v>207</v>
      </c>
      <c r="E40" s="69" t="s">
        <v>165</v>
      </c>
      <c r="F40" s="14" t="s">
        <v>22</v>
      </c>
      <c r="G40" s="70">
        <v>180000</v>
      </c>
      <c r="H40" s="71">
        <v>0</v>
      </c>
      <c r="I40" s="70">
        <v>180000</v>
      </c>
      <c r="J40" s="70">
        <v>5166</v>
      </c>
      <c r="K40" s="70">
        <v>31055.42</v>
      </c>
      <c r="L40" s="70">
        <v>4943.8</v>
      </c>
      <c r="M40" s="70">
        <v>0</v>
      </c>
      <c r="N40" s="70">
        <v>41165.22</v>
      </c>
      <c r="O40" s="70">
        <f t="shared" si="2"/>
        <v>138834.78</v>
      </c>
    </row>
    <row r="41" spans="1:15" ht="39.6">
      <c r="A41" s="14">
        <v>37</v>
      </c>
      <c r="B41" s="72" t="s">
        <v>227</v>
      </c>
      <c r="C41" s="14" t="s">
        <v>31</v>
      </c>
      <c r="D41" s="14" t="s">
        <v>228</v>
      </c>
      <c r="E41" s="69" t="s">
        <v>165</v>
      </c>
      <c r="F41" s="14" t="s">
        <v>22</v>
      </c>
      <c r="G41" s="70">
        <v>147500</v>
      </c>
      <c r="H41" s="71">
        <v>0</v>
      </c>
      <c r="I41" s="70">
        <v>147500</v>
      </c>
      <c r="J41" s="70">
        <v>4233.25</v>
      </c>
      <c r="K41" s="70">
        <v>23278.560000000001</v>
      </c>
      <c r="L41" s="70">
        <v>4484</v>
      </c>
      <c r="M41" s="70">
        <v>1790</v>
      </c>
      <c r="N41" s="70">
        <v>33785.81</v>
      </c>
      <c r="O41" s="70">
        <f t="shared" si="2"/>
        <v>113714.19</v>
      </c>
    </row>
    <row r="42" spans="1:15" ht="39.6">
      <c r="A42" s="14">
        <v>38</v>
      </c>
      <c r="B42" s="72" t="s">
        <v>229</v>
      </c>
      <c r="C42" s="14" t="s">
        <v>31</v>
      </c>
      <c r="D42" s="14" t="s">
        <v>230</v>
      </c>
      <c r="E42" s="69" t="s">
        <v>165</v>
      </c>
      <c r="F42" s="14" t="s">
        <v>22</v>
      </c>
      <c r="G42" s="70">
        <v>140545</v>
      </c>
      <c r="H42" s="71">
        <v>0</v>
      </c>
      <c r="I42" s="70">
        <v>140545</v>
      </c>
      <c r="J42" s="70">
        <v>4033.64</v>
      </c>
      <c r="K42" s="70">
        <v>21642.57</v>
      </c>
      <c r="L42" s="70">
        <v>4272.57</v>
      </c>
      <c r="M42" s="70">
        <v>1790</v>
      </c>
      <c r="N42" s="70">
        <v>31738.78</v>
      </c>
      <c r="O42" s="70">
        <f t="shared" si="2"/>
        <v>108806.22</v>
      </c>
    </row>
    <row r="43" spans="1:15" ht="39.6">
      <c r="A43" s="14">
        <v>39</v>
      </c>
      <c r="B43" s="72" t="s">
        <v>231</v>
      </c>
      <c r="C43" s="14" t="s">
        <v>31</v>
      </c>
      <c r="D43" s="14" t="s">
        <v>232</v>
      </c>
      <c r="E43" s="69" t="s">
        <v>165</v>
      </c>
      <c r="F43" s="14" t="s">
        <v>19</v>
      </c>
      <c r="G43" s="70">
        <v>140000</v>
      </c>
      <c r="H43" s="71">
        <v>0</v>
      </c>
      <c r="I43" s="70">
        <v>140000</v>
      </c>
      <c r="J43" s="70">
        <v>4018</v>
      </c>
      <c r="K43" s="70">
        <v>21514.37</v>
      </c>
      <c r="L43" s="70">
        <v>4256</v>
      </c>
      <c r="M43" s="70">
        <v>8010</v>
      </c>
      <c r="N43" s="70">
        <v>37798.370000000003</v>
      </c>
      <c r="O43" s="70">
        <f t="shared" si="2"/>
        <v>102201.63</v>
      </c>
    </row>
    <row r="44" spans="1:15" ht="39.6">
      <c r="A44" s="14">
        <v>40</v>
      </c>
      <c r="B44" s="72" t="s">
        <v>233</v>
      </c>
      <c r="C44" s="14" t="s">
        <v>31</v>
      </c>
      <c r="D44" s="14" t="s">
        <v>126</v>
      </c>
      <c r="E44" s="69" t="s">
        <v>165</v>
      </c>
      <c r="F44" s="14" t="s">
        <v>19</v>
      </c>
      <c r="G44" s="70">
        <v>30000</v>
      </c>
      <c r="H44" s="71">
        <v>0</v>
      </c>
      <c r="I44" s="70">
        <v>30000</v>
      </c>
      <c r="J44" s="70">
        <v>861</v>
      </c>
      <c r="K44" s="70">
        <v>0</v>
      </c>
      <c r="L44" s="70">
        <v>912</v>
      </c>
      <c r="M44" s="70">
        <v>0</v>
      </c>
      <c r="N44" s="70">
        <v>1773</v>
      </c>
      <c r="O44" s="70">
        <f t="shared" si="2"/>
        <v>28227</v>
      </c>
    </row>
    <row r="45" spans="1:15" ht="39.6">
      <c r="A45" s="14">
        <v>41</v>
      </c>
      <c r="B45" s="72" t="s">
        <v>234</v>
      </c>
      <c r="C45" s="14" t="s">
        <v>31</v>
      </c>
      <c r="D45" s="14" t="s">
        <v>207</v>
      </c>
      <c r="E45" s="69" t="s">
        <v>165</v>
      </c>
      <c r="F45" s="14" t="s">
        <v>22</v>
      </c>
      <c r="G45" s="70">
        <v>80000</v>
      </c>
      <c r="H45" s="71">
        <v>0</v>
      </c>
      <c r="I45" s="70">
        <v>80000</v>
      </c>
      <c r="J45" s="70">
        <v>2296</v>
      </c>
      <c r="K45" s="70">
        <v>7400.87</v>
      </c>
      <c r="L45" s="70">
        <v>2432</v>
      </c>
      <c r="M45" s="70">
        <v>0</v>
      </c>
      <c r="N45" s="70">
        <v>12128.87</v>
      </c>
      <c r="O45" s="70">
        <f t="shared" si="2"/>
        <v>67871.13</v>
      </c>
    </row>
    <row r="46" spans="1:15" ht="39.6">
      <c r="A46" s="14">
        <v>42</v>
      </c>
      <c r="B46" s="72" t="s">
        <v>235</v>
      </c>
      <c r="C46" s="14" t="s">
        <v>31</v>
      </c>
      <c r="D46" s="14" t="s">
        <v>236</v>
      </c>
      <c r="E46" s="69" t="s">
        <v>165</v>
      </c>
      <c r="F46" s="14" t="s">
        <v>22</v>
      </c>
      <c r="G46" s="70">
        <v>70000</v>
      </c>
      <c r="H46" s="71">
        <v>0</v>
      </c>
      <c r="I46" s="70">
        <v>70000</v>
      </c>
      <c r="J46" s="70">
        <v>2009</v>
      </c>
      <c r="K46" s="70">
        <v>5368.48</v>
      </c>
      <c r="L46" s="70">
        <v>2128</v>
      </c>
      <c r="M46" s="70">
        <v>2670</v>
      </c>
      <c r="N46" s="70">
        <v>12175.48</v>
      </c>
      <c r="O46" s="70">
        <f t="shared" si="2"/>
        <v>57824.520000000004</v>
      </c>
    </row>
    <row r="47" spans="1:15" ht="39.6">
      <c r="A47" s="14">
        <v>43</v>
      </c>
      <c r="B47" s="72" t="s">
        <v>237</v>
      </c>
      <c r="C47" s="14" t="s">
        <v>31</v>
      </c>
      <c r="D47" s="14" t="s">
        <v>238</v>
      </c>
      <c r="E47" s="69" t="s">
        <v>165</v>
      </c>
      <c r="F47" s="14" t="s">
        <v>22</v>
      </c>
      <c r="G47" s="70">
        <v>35000</v>
      </c>
      <c r="H47" s="71">
        <v>0</v>
      </c>
      <c r="I47" s="70">
        <v>35000</v>
      </c>
      <c r="J47" s="70">
        <v>1004.5</v>
      </c>
      <c r="K47" s="70">
        <v>0</v>
      </c>
      <c r="L47" s="70">
        <v>1064</v>
      </c>
      <c r="M47" s="70">
        <v>0</v>
      </c>
      <c r="N47" s="70">
        <v>2068.5</v>
      </c>
      <c r="O47" s="70">
        <f t="shared" si="2"/>
        <v>32931.5</v>
      </c>
    </row>
    <row r="48" spans="1:15" ht="39.6">
      <c r="A48" s="14">
        <v>44</v>
      </c>
      <c r="B48" s="72" t="s">
        <v>239</v>
      </c>
      <c r="C48" s="14" t="s">
        <v>31</v>
      </c>
      <c r="D48" s="14" t="s">
        <v>92</v>
      </c>
      <c r="E48" s="69" t="s">
        <v>165</v>
      </c>
      <c r="F48" s="14" t="s">
        <v>22</v>
      </c>
      <c r="G48" s="70">
        <v>25000</v>
      </c>
      <c r="H48" s="71">
        <v>0</v>
      </c>
      <c r="I48" s="70">
        <v>25000</v>
      </c>
      <c r="J48" s="70">
        <v>717.5</v>
      </c>
      <c r="K48" s="70">
        <v>0</v>
      </c>
      <c r="L48" s="70">
        <v>760</v>
      </c>
      <c r="M48" s="70">
        <v>0</v>
      </c>
      <c r="N48" s="70">
        <v>1477.5</v>
      </c>
      <c r="O48" s="70">
        <f t="shared" si="2"/>
        <v>23522.5</v>
      </c>
    </row>
    <row r="49" spans="1:15" ht="39.6">
      <c r="A49" s="14">
        <v>45</v>
      </c>
      <c r="B49" s="72" t="s">
        <v>240</v>
      </c>
      <c r="C49" s="14" t="s">
        <v>31</v>
      </c>
      <c r="D49" s="14" t="s">
        <v>241</v>
      </c>
      <c r="E49" s="69" t="s">
        <v>165</v>
      </c>
      <c r="F49" s="14" t="s">
        <v>22</v>
      </c>
      <c r="G49" s="70">
        <v>80000</v>
      </c>
      <c r="H49" s="71">
        <v>0</v>
      </c>
      <c r="I49" s="70">
        <v>80000</v>
      </c>
      <c r="J49" s="70">
        <v>2296</v>
      </c>
      <c r="K49" s="70">
        <v>7400.87</v>
      </c>
      <c r="L49" s="70">
        <v>2432</v>
      </c>
      <c r="M49" s="70">
        <v>1790</v>
      </c>
      <c r="N49" s="70">
        <v>13918.87</v>
      </c>
      <c r="O49" s="70">
        <f t="shared" si="2"/>
        <v>66081.13</v>
      </c>
    </row>
    <row r="50" spans="1:15" ht="39.6">
      <c r="A50" s="14">
        <v>46</v>
      </c>
      <c r="B50" s="72" t="s">
        <v>242</v>
      </c>
      <c r="C50" s="14" t="s">
        <v>31</v>
      </c>
      <c r="D50" s="14" t="s">
        <v>243</v>
      </c>
      <c r="E50" s="69" t="s">
        <v>165</v>
      </c>
      <c r="F50" s="14" t="s">
        <v>19</v>
      </c>
      <c r="G50" s="70">
        <v>140000</v>
      </c>
      <c r="H50" s="71">
        <v>0</v>
      </c>
      <c r="I50" s="70">
        <v>140000</v>
      </c>
      <c r="J50" s="70">
        <v>4018</v>
      </c>
      <c r="K50" s="70">
        <v>21514.37</v>
      </c>
      <c r="L50" s="70">
        <v>4256</v>
      </c>
      <c r="M50" s="70">
        <v>0</v>
      </c>
      <c r="N50" s="70">
        <v>29788.37</v>
      </c>
      <c r="O50" s="70">
        <f t="shared" si="2"/>
        <v>110211.63</v>
      </c>
    </row>
    <row r="51" spans="1:15" ht="39.6">
      <c r="A51" s="14">
        <v>47</v>
      </c>
      <c r="B51" s="72" t="s">
        <v>244</v>
      </c>
      <c r="C51" s="14" t="s">
        <v>31</v>
      </c>
      <c r="D51" s="14" t="s">
        <v>92</v>
      </c>
      <c r="E51" s="69" t="s">
        <v>165</v>
      </c>
      <c r="F51" s="14" t="s">
        <v>19</v>
      </c>
      <c r="G51" s="70">
        <v>28150</v>
      </c>
      <c r="H51" s="71">
        <v>0</v>
      </c>
      <c r="I51" s="70">
        <v>28150</v>
      </c>
      <c r="J51" s="70">
        <v>807.91</v>
      </c>
      <c r="K51" s="70">
        <v>0</v>
      </c>
      <c r="L51" s="70">
        <v>855.76</v>
      </c>
      <c r="M51" s="70">
        <v>2670</v>
      </c>
      <c r="N51" s="70">
        <v>4333.67</v>
      </c>
      <c r="O51" s="70">
        <f t="shared" si="2"/>
        <v>23816.33</v>
      </c>
    </row>
    <row r="52" spans="1:15" ht="39.6">
      <c r="A52" s="14">
        <v>48</v>
      </c>
      <c r="B52" s="72" t="s">
        <v>245</v>
      </c>
      <c r="C52" s="14" t="s">
        <v>31</v>
      </c>
      <c r="D52" s="14" t="s">
        <v>167</v>
      </c>
      <c r="E52" s="69" t="s">
        <v>165</v>
      </c>
      <c r="F52" s="14" t="s">
        <v>22</v>
      </c>
      <c r="G52" s="70">
        <v>80000</v>
      </c>
      <c r="H52" s="71">
        <v>0</v>
      </c>
      <c r="I52" s="70">
        <v>80000</v>
      </c>
      <c r="J52" s="70">
        <v>2296</v>
      </c>
      <c r="K52" s="70">
        <v>7400.87</v>
      </c>
      <c r="L52" s="70">
        <v>2432</v>
      </c>
      <c r="M52" s="70">
        <v>2670</v>
      </c>
      <c r="N52" s="70">
        <v>14798.87</v>
      </c>
      <c r="O52" s="70">
        <f t="shared" si="2"/>
        <v>65201.13</v>
      </c>
    </row>
    <row r="53" spans="1:15" ht="39.6">
      <c r="A53" s="14">
        <v>49</v>
      </c>
      <c r="B53" s="72" t="s">
        <v>246</v>
      </c>
      <c r="C53" s="14" t="s">
        <v>31</v>
      </c>
      <c r="D53" s="14" t="s">
        <v>247</v>
      </c>
      <c r="E53" s="69" t="s">
        <v>165</v>
      </c>
      <c r="F53" s="14" t="s">
        <v>22</v>
      </c>
      <c r="G53" s="70">
        <v>80000</v>
      </c>
      <c r="H53" s="71">
        <v>0</v>
      </c>
      <c r="I53" s="70">
        <v>80000</v>
      </c>
      <c r="J53" s="70">
        <v>2296</v>
      </c>
      <c r="K53" s="70">
        <v>7400.87</v>
      </c>
      <c r="L53" s="70">
        <v>2432</v>
      </c>
      <c r="M53" s="70">
        <v>2670</v>
      </c>
      <c r="N53" s="70">
        <v>14798.87</v>
      </c>
      <c r="O53" s="70">
        <f t="shared" si="2"/>
        <v>65201.13</v>
      </c>
    </row>
    <row r="54" spans="1:15" ht="39.6">
      <c r="A54" s="14">
        <v>50</v>
      </c>
      <c r="B54" s="72" t="s">
        <v>248</v>
      </c>
      <c r="C54" s="14" t="s">
        <v>31</v>
      </c>
      <c r="D54" s="14" t="s">
        <v>92</v>
      </c>
      <c r="E54" s="69" t="s">
        <v>165</v>
      </c>
      <c r="F54" s="14" t="s">
        <v>22</v>
      </c>
      <c r="G54" s="70">
        <v>28150</v>
      </c>
      <c r="H54" s="71">
        <v>0</v>
      </c>
      <c r="I54" s="70">
        <v>28150</v>
      </c>
      <c r="J54" s="70">
        <v>807.91</v>
      </c>
      <c r="K54" s="70">
        <v>0</v>
      </c>
      <c r="L54" s="70">
        <v>855.76</v>
      </c>
      <c r="M54" s="70">
        <v>2670</v>
      </c>
      <c r="N54" s="70">
        <v>4333.67</v>
      </c>
      <c r="O54" s="70">
        <f t="shared" si="2"/>
        <v>23816.33</v>
      </c>
    </row>
    <row r="55" spans="1:15" ht="39.6">
      <c r="A55" s="14">
        <v>51</v>
      </c>
      <c r="B55" s="72" t="s">
        <v>249</v>
      </c>
      <c r="C55" s="14" t="s">
        <v>31</v>
      </c>
      <c r="D55" s="14" t="s">
        <v>92</v>
      </c>
      <c r="E55" s="69" t="s">
        <v>165</v>
      </c>
      <c r="F55" s="14" t="s">
        <v>22</v>
      </c>
      <c r="G55" s="70">
        <v>28150</v>
      </c>
      <c r="H55" s="71">
        <v>0</v>
      </c>
      <c r="I55" s="70">
        <v>28150</v>
      </c>
      <c r="J55" s="70">
        <v>807.91</v>
      </c>
      <c r="K55" s="70">
        <v>0</v>
      </c>
      <c r="L55" s="70">
        <v>855.76</v>
      </c>
      <c r="M55" s="70">
        <v>0</v>
      </c>
      <c r="N55" s="70">
        <v>1663.67</v>
      </c>
      <c r="O55" s="70">
        <f t="shared" si="2"/>
        <v>26486.33</v>
      </c>
    </row>
    <row r="56" spans="1:15" ht="39.6">
      <c r="A56" s="14">
        <v>52</v>
      </c>
      <c r="B56" s="72" t="s">
        <v>250</v>
      </c>
      <c r="C56" s="14" t="s">
        <v>31</v>
      </c>
      <c r="D56" s="14" t="s">
        <v>92</v>
      </c>
      <c r="E56" s="69" t="s">
        <v>165</v>
      </c>
      <c r="F56" s="14" t="s">
        <v>19</v>
      </c>
      <c r="G56" s="70">
        <v>25000</v>
      </c>
      <c r="H56" s="71">
        <v>0</v>
      </c>
      <c r="I56" s="70">
        <v>25000</v>
      </c>
      <c r="J56" s="70">
        <v>717.5</v>
      </c>
      <c r="K56" s="70">
        <v>0</v>
      </c>
      <c r="L56" s="70">
        <v>760</v>
      </c>
      <c r="M56" s="70">
        <v>2670</v>
      </c>
      <c r="N56" s="70">
        <v>4147.5</v>
      </c>
      <c r="O56" s="70">
        <f t="shared" si="2"/>
        <v>20852.5</v>
      </c>
    </row>
    <row r="57" spans="1:15" ht="39.6">
      <c r="A57" s="14">
        <v>53</v>
      </c>
      <c r="B57" s="72" t="s">
        <v>251</v>
      </c>
      <c r="C57" s="14" t="s">
        <v>31</v>
      </c>
      <c r="D57" s="14" t="s">
        <v>252</v>
      </c>
      <c r="E57" s="69" t="s">
        <v>165</v>
      </c>
      <c r="F57" s="14" t="s">
        <v>19</v>
      </c>
      <c r="G57" s="70">
        <v>40000</v>
      </c>
      <c r="H57" s="71">
        <v>0</v>
      </c>
      <c r="I57" s="70">
        <v>40000</v>
      </c>
      <c r="J57" s="70">
        <v>1148</v>
      </c>
      <c r="K57" s="70">
        <v>442.65</v>
      </c>
      <c r="L57" s="70">
        <v>1216</v>
      </c>
      <c r="M57" s="70">
        <v>1790</v>
      </c>
      <c r="N57" s="70">
        <v>4596.6499999999996</v>
      </c>
      <c r="O57" s="70">
        <f t="shared" si="2"/>
        <v>35403.35</v>
      </c>
    </row>
    <row r="58" spans="1:15" ht="39.6">
      <c r="A58" s="14">
        <v>54</v>
      </c>
      <c r="B58" s="72" t="s">
        <v>253</v>
      </c>
      <c r="C58" s="14" t="s">
        <v>31</v>
      </c>
      <c r="D58" s="14" t="s">
        <v>254</v>
      </c>
      <c r="E58" s="69" t="s">
        <v>165</v>
      </c>
      <c r="F58" s="14" t="s">
        <v>19</v>
      </c>
      <c r="G58" s="70">
        <v>40000</v>
      </c>
      <c r="H58" s="71">
        <v>0</v>
      </c>
      <c r="I58" s="70">
        <v>40000</v>
      </c>
      <c r="J58" s="70">
        <v>1148</v>
      </c>
      <c r="K58" s="70">
        <v>442.65</v>
      </c>
      <c r="L58" s="70">
        <v>1216</v>
      </c>
      <c r="M58" s="70">
        <v>5580</v>
      </c>
      <c r="N58" s="70">
        <v>8386.65</v>
      </c>
      <c r="O58" s="70">
        <f t="shared" si="2"/>
        <v>31613.35</v>
      </c>
    </row>
    <row r="59" spans="1:15" ht="39.6">
      <c r="A59" s="14">
        <v>55</v>
      </c>
      <c r="B59" s="72" t="s">
        <v>255</v>
      </c>
      <c r="C59" s="14" t="s">
        <v>31</v>
      </c>
      <c r="D59" s="14" t="s">
        <v>207</v>
      </c>
      <c r="E59" s="69" t="s">
        <v>165</v>
      </c>
      <c r="F59" s="14" t="s">
        <v>19</v>
      </c>
      <c r="G59" s="70">
        <v>80000</v>
      </c>
      <c r="H59" s="71">
        <v>0</v>
      </c>
      <c r="I59" s="70">
        <v>80000</v>
      </c>
      <c r="J59" s="70">
        <v>2296</v>
      </c>
      <c r="K59" s="70">
        <v>7400.87</v>
      </c>
      <c r="L59" s="70">
        <v>2432</v>
      </c>
      <c r="M59" s="70">
        <v>6480</v>
      </c>
      <c r="N59" s="70">
        <v>18608.87</v>
      </c>
      <c r="O59" s="70">
        <f t="shared" si="2"/>
        <v>61391.130000000005</v>
      </c>
    </row>
    <row r="60" spans="1:15" ht="39.6">
      <c r="A60" s="14">
        <v>56</v>
      </c>
      <c r="B60" s="72" t="s">
        <v>256</v>
      </c>
      <c r="C60" s="14" t="s">
        <v>31</v>
      </c>
      <c r="D60" s="14" t="s">
        <v>211</v>
      </c>
      <c r="E60" s="69" t="s">
        <v>165</v>
      </c>
      <c r="F60" s="14" t="s">
        <v>22</v>
      </c>
      <c r="G60" s="70">
        <v>40000</v>
      </c>
      <c r="H60" s="71">
        <v>0</v>
      </c>
      <c r="I60" s="70">
        <v>40000</v>
      </c>
      <c r="J60" s="70">
        <v>1148</v>
      </c>
      <c r="K60" s="70">
        <v>442.65</v>
      </c>
      <c r="L60" s="70">
        <v>1216</v>
      </c>
      <c r="M60" s="70">
        <v>4995</v>
      </c>
      <c r="N60" s="70">
        <v>7801.65</v>
      </c>
      <c r="O60" s="70">
        <f t="shared" si="2"/>
        <v>32198.35</v>
      </c>
    </row>
    <row r="61" spans="1:15" ht="39.6">
      <c r="A61" s="14">
        <v>57</v>
      </c>
      <c r="B61" s="72" t="s">
        <v>257</v>
      </c>
      <c r="C61" s="14" t="s">
        <v>31</v>
      </c>
      <c r="D61" s="14" t="s">
        <v>243</v>
      </c>
      <c r="E61" s="69" t="s">
        <v>165</v>
      </c>
      <c r="F61" s="14" t="s">
        <v>22</v>
      </c>
      <c r="G61" s="70">
        <v>155000</v>
      </c>
      <c r="H61" s="71">
        <v>0</v>
      </c>
      <c r="I61" s="70">
        <v>155000</v>
      </c>
      <c r="J61" s="70">
        <v>4448.5</v>
      </c>
      <c r="K61" s="70">
        <v>25042.74</v>
      </c>
      <c r="L61" s="70">
        <v>4712</v>
      </c>
      <c r="M61" s="70">
        <v>25920</v>
      </c>
      <c r="N61" s="70">
        <v>60123.24</v>
      </c>
      <c r="O61" s="70">
        <f t="shared" si="2"/>
        <v>94876.760000000009</v>
      </c>
    </row>
    <row r="62" spans="1:15" ht="39.6">
      <c r="A62" s="14">
        <v>58</v>
      </c>
      <c r="B62" s="72" t="s">
        <v>258</v>
      </c>
      <c r="C62" s="14" t="s">
        <v>31</v>
      </c>
      <c r="D62" s="14" t="s">
        <v>169</v>
      </c>
      <c r="E62" s="69" t="s">
        <v>165</v>
      </c>
      <c r="F62" s="14" t="s">
        <v>19</v>
      </c>
      <c r="G62" s="70">
        <v>40000</v>
      </c>
      <c r="H62" s="71">
        <v>0</v>
      </c>
      <c r="I62" s="70">
        <v>40000</v>
      </c>
      <c r="J62" s="70">
        <v>1148</v>
      </c>
      <c r="K62" s="70">
        <v>442.65</v>
      </c>
      <c r="L62" s="70">
        <v>1216</v>
      </c>
      <c r="M62" s="70">
        <v>2670</v>
      </c>
      <c r="N62" s="70">
        <v>5476.65</v>
      </c>
      <c r="O62" s="70">
        <f t="shared" si="2"/>
        <v>34523.35</v>
      </c>
    </row>
    <row r="63" spans="1:15" ht="39.6">
      <c r="A63" s="14">
        <v>59</v>
      </c>
      <c r="B63" s="72" t="s">
        <v>259</v>
      </c>
      <c r="C63" s="14" t="s">
        <v>31</v>
      </c>
      <c r="D63" s="14" t="s">
        <v>260</v>
      </c>
      <c r="E63" s="69" t="s">
        <v>165</v>
      </c>
      <c r="F63" s="14" t="s">
        <v>22</v>
      </c>
      <c r="G63" s="70">
        <v>150000</v>
      </c>
      <c r="H63" s="71">
        <v>0</v>
      </c>
      <c r="I63" s="70">
        <v>150000</v>
      </c>
      <c r="J63" s="70">
        <v>4305</v>
      </c>
      <c r="K63" s="70">
        <v>23866.62</v>
      </c>
      <c r="L63" s="70">
        <v>4560</v>
      </c>
      <c r="M63" s="70">
        <v>3580</v>
      </c>
      <c r="N63" s="70">
        <v>36311.620000000003</v>
      </c>
      <c r="O63" s="70">
        <f t="shared" si="2"/>
        <v>113688.38</v>
      </c>
    </row>
    <row r="64" spans="1:15" ht="39.6">
      <c r="A64" s="14">
        <v>60</v>
      </c>
      <c r="B64" s="72" t="s">
        <v>261</v>
      </c>
      <c r="C64" s="14" t="s">
        <v>31</v>
      </c>
      <c r="D64" s="14" t="s">
        <v>262</v>
      </c>
      <c r="E64" s="69" t="s">
        <v>165</v>
      </c>
      <c r="F64" s="14" t="s">
        <v>19</v>
      </c>
      <c r="G64" s="70">
        <v>67500</v>
      </c>
      <c r="H64" s="71">
        <v>0</v>
      </c>
      <c r="I64" s="70">
        <v>67500</v>
      </c>
      <c r="J64" s="70">
        <v>1937.25</v>
      </c>
      <c r="K64" s="70">
        <v>4898.03</v>
      </c>
      <c r="L64" s="70">
        <v>2052</v>
      </c>
      <c r="M64" s="70">
        <v>2670</v>
      </c>
      <c r="N64" s="70">
        <v>11557.28</v>
      </c>
      <c r="O64" s="70">
        <f t="shared" si="2"/>
        <v>55942.720000000001</v>
      </c>
    </row>
    <row r="65" spans="1:15" ht="39.6">
      <c r="A65" s="14">
        <v>61</v>
      </c>
      <c r="B65" s="72" t="s">
        <v>263</v>
      </c>
      <c r="C65" s="14" t="s">
        <v>31</v>
      </c>
      <c r="D65" s="14" t="s">
        <v>241</v>
      </c>
      <c r="E65" s="69" t="s">
        <v>165</v>
      </c>
      <c r="F65" s="14" t="s">
        <v>19</v>
      </c>
      <c r="G65" s="70">
        <v>80000</v>
      </c>
      <c r="H65" s="71">
        <v>0</v>
      </c>
      <c r="I65" s="70">
        <v>80000</v>
      </c>
      <c r="J65" s="70">
        <v>2296</v>
      </c>
      <c r="K65" s="70">
        <v>7400.87</v>
      </c>
      <c r="L65" s="70">
        <v>2432</v>
      </c>
      <c r="M65" s="70">
        <v>2670</v>
      </c>
      <c r="N65" s="70">
        <v>14798.87</v>
      </c>
      <c r="O65" s="70">
        <f t="shared" si="2"/>
        <v>65201.13</v>
      </c>
    </row>
    <row r="66" spans="1:15" ht="39.6">
      <c r="A66" s="14">
        <v>62</v>
      </c>
      <c r="B66" s="72" t="s">
        <v>264</v>
      </c>
      <c r="C66" s="14" t="s">
        <v>31</v>
      </c>
      <c r="D66" s="14" t="s">
        <v>262</v>
      </c>
      <c r="E66" s="69" t="s">
        <v>165</v>
      </c>
      <c r="F66" s="14" t="s">
        <v>19</v>
      </c>
      <c r="G66" s="70">
        <v>80000</v>
      </c>
      <c r="H66" s="71">
        <v>0</v>
      </c>
      <c r="I66" s="70">
        <v>80000</v>
      </c>
      <c r="J66" s="70">
        <v>2296</v>
      </c>
      <c r="K66" s="70">
        <v>7400.87</v>
      </c>
      <c r="L66" s="70">
        <v>2432</v>
      </c>
      <c r="M66" s="70">
        <v>8010</v>
      </c>
      <c r="N66" s="70">
        <v>20138.87</v>
      </c>
      <c r="O66" s="70">
        <f t="shared" si="2"/>
        <v>59861.130000000005</v>
      </c>
    </row>
    <row r="67" spans="1:15" ht="39.6">
      <c r="A67" s="14">
        <v>63</v>
      </c>
      <c r="B67" s="72" t="s">
        <v>265</v>
      </c>
      <c r="C67" s="14" t="s">
        <v>31</v>
      </c>
      <c r="D67" s="14" t="s">
        <v>266</v>
      </c>
      <c r="E67" s="69" t="s">
        <v>165</v>
      </c>
      <c r="F67" s="14" t="s">
        <v>19</v>
      </c>
      <c r="G67" s="70">
        <v>80000</v>
      </c>
      <c r="H67" s="71">
        <v>0</v>
      </c>
      <c r="I67" s="70">
        <v>80000</v>
      </c>
      <c r="J67" s="70">
        <v>2296</v>
      </c>
      <c r="K67" s="70">
        <v>7400.87</v>
      </c>
      <c r="L67" s="70">
        <v>2432</v>
      </c>
      <c r="M67" s="70">
        <v>2670</v>
      </c>
      <c r="N67" s="70">
        <v>14798.87</v>
      </c>
      <c r="O67" s="70">
        <f t="shared" si="2"/>
        <v>65201.13</v>
      </c>
    </row>
    <row r="68" spans="1:15" ht="39.6">
      <c r="A68" s="14">
        <v>64</v>
      </c>
      <c r="B68" s="72" t="s">
        <v>267</v>
      </c>
      <c r="C68" s="14" t="s">
        <v>31</v>
      </c>
      <c r="D68" s="14" t="s">
        <v>268</v>
      </c>
      <c r="E68" s="69" t="s">
        <v>165</v>
      </c>
      <c r="F68" s="14" t="s">
        <v>22</v>
      </c>
      <c r="G68" s="70">
        <v>145000</v>
      </c>
      <c r="H68" s="71">
        <v>0</v>
      </c>
      <c r="I68" s="70">
        <v>145000</v>
      </c>
      <c r="J68" s="70">
        <v>4161.5</v>
      </c>
      <c r="K68" s="70">
        <v>22690.49</v>
      </c>
      <c r="L68" s="70">
        <v>4408</v>
      </c>
      <c r="M68" s="70">
        <v>19440</v>
      </c>
      <c r="N68" s="70">
        <v>50699.99</v>
      </c>
      <c r="O68" s="70">
        <f t="shared" si="2"/>
        <v>94300.010000000009</v>
      </c>
    </row>
    <row r="69" spans="1:15" ht="39.6">
      <c r="A69" s="14">
        <v>65</v>
      </c>
      <c r="B69" s="72" t="s">
        <v>269</v>
      </c>
      <c r="C69" s="14" t="s">
        <v>31</v>
      </c>
      <c r="D69" s="14" t="s">
        <v>270</v>
      </c>
      <c r="E69" s="69" t="s">
        <v>165</v>
      </c>
      <c r="F69" s="14" t="s">
        <v>22</v>
      </c>
      <c r="G69" s="70">
        <v>150000</v>
      </c>
      <c r="H69" s="71">
        <v>0</v>
      </c>
      <c r="I69" s="70">
        <v>150000</v>
      </c>
      <c r="J69" s="70">
        <v>4305</v>
      </c>
      <c r="K69" s="70">
        <v>23866.62</v>
      </c>
      <c r="L69" s="70">
        <v>4560</v>
      </c>
      <c r="M69" s="70">
        <v>1790</v>
      </c>
      <c r="N69" s="70">
        <v>34521.620000000003</v>
      </c>
      <c r="O69" s="70">
        <f t="shared" si="2"/>
        <v>115478.38</v>
      </c>
    </row>
    <row r="70" spans="1:15" ht="39.6">
      <c r="A70" s="14">
        <v>66</v>
      </c>
      <c r="B70" s="72" t="s">
        <v>271</v>
      </c>
      <c r="C70" s="14" t="s">
        <v>31</v>
      </c>
      <c r="D70" s="14" t="s">
        <v>272</v>
      </c>
      <c r="E70" s="69" t="s">
        <v>165</v>
      </c>
      <c r="F70" s="14" t="s">
        <v>19</v>
      </c>
      <c r="G70" s="70">
        <v>80000</v>
      </c>
      <c r="H70" s="71">
        <v>0</v>
      </c>
      <c r="I70" s="70">
        <v>80000</v>
      </c>
      <c r="J70" s="70">
        <v>2296</v>
      </c>
      <c r="K70" s="70">
        <v>7400.87</v>
      </c>
      <c r="L70" s="70">
        <v>2432</v>
      </c>
      <c r="M70" s="70">
        <v>5340</v>
      </c>
      <c r="N70" s="70">
        <v>17468.87</v>
      </c>
      <c r="O70" s="70">
        <f t="shared" si="2"/>
        <v>62531.130000000005</v>
      </c>
    </row>
    <row r="71" spans="1:15" ht="39.6">
      <c r="A71" s="14">
        <v>67</v>
      </c>
      <c r="B71" s="72" t="s">
        <v>273</v>
      </c>
      <c r="C71" s="14" t="s">
        <v>31</v>
      </c>
      <c r="D71" s="14" t="s">
        <v>274</v>
      </c>
      <c r="E71" s="69" t="s">
        <v>165</v>
      </c>
      <c r="F71" s="14" t="s">
        <v>22</v>
      </c>
      <c r="G71" s="70">
        <v>80000</v>
      </c>
      <c r="H71" s="71">
        <v>0</v>
      </c>
      <c r="I71" s="70">
        <v>80000</v>
      </c>
      <c r="J71" s="70">
        <v>2296</v>
      </c>
      <c r="K71" s="70">
        <v>7400.87</v>
      </c>
      <c r="L71" s="70">
        <v>2432</v>
      </c>
      <c r="M71" s="70">
        <v>1790</v>
      </c>
      <c r="N71" s="70">
        <v>13918.87</v>
      </c>
      <c r="O71" s="70">
        <f t="shared" si="2"/>
        <v>66081.13</v>
      </c>
    </row>
    <row r="72" spans="1:15" ht="39.6">
      <c r="A72" s="14">
        <v>68</v>
      </c>
      <c r="B72" s="72" t="s">
        <v>275</v>
      </c>
      <c r="C72" s="14" t="s">
        <v>31</v>
      </c>
      <c r="D72" s="14" t="s">
        <v>276</v>
      </c>
      <c r="E72" s="69" t="s">
        <v>165</v>
      </c>
      <c r="F72" s="14" t="s">
        <v>22</v>
      </c>
      <c r="G72" s="70">
        <v>80000</v>
      </c>
      <c r="H72" s="71">
        <v>0</v>
      </c>
      <c r="I72" s="70">
        <v>80000</v>
      </c>
      <c r="J72" s="70">
        <v>2296</v>
      </c>
      <c r="K72" s="70">
        <v>7400.87</v>
      </c>
      <c r="L72" s="70">
        <v>2432</v>
      </c>
      <c r="M72" s="70">
        <v>0</v>
      </c>
      <c r="N72" s="70">
        <v>12128.87</v>
      </c>
      <c r="O72" s="70">
        <f t="shared" si="2"/>
        <v>67871.13</v>
      </c>
    </row>
    <row r="73" spans="1:15" ht="39.6">
      <c r="A73" s="14">
        <v>69</v>
      </c>
      <c r="B73" s="72" t="s">
        <v>277</v>
      </c>
      <c r="C73" s="14" t="s">
        <v>31</v>
      </c>
      <c r="D73" s="14" t="s">
        <v>167</v>
      </c>
      <c r="E73" s="69" t="s">
        <v>165</v>
      </c>
      <c r="F73" s="14" t="s">
        <v>22</v>
      </c>
      <c r="G73" s="70">
        <v>80000</v>
      </c>
      <c r="H73" s="71">
        <v>0</v>
      </c>
      <c r="I73" s="70">
        <v>80000</v>
      </c>
      <c r="J73" s="70">
        <v>2296</v>
      </c>
      <c r="K73" s="70">
        <v>7400.87</v>
      </c>
      <c r="L73" s="70">
        <v>2432</v>
      </c>
      <c r="M73" s="70">
        <v>0</v>
      </c>
      <c r="N73" s="70">
        <v>12128.87</v>
      </c>
      <c r="O73" s="70">
        <f t="shared" si="2"/>
        <v>67871.13</v>
      </c>
    </row>
    <row r="74" spans="1:15" ht="39.6">
      <c r="A74" s="14">
        <v>70</v>
      </c>
      <c r="B74" s="72" t="s">
        <v>278</v>
      </c>
      <c r="C74" s="14" t="s">
        <v>31</v>
      </c>
      <c r="D74" s="14" t="s">
        <v>241</v>
      </c>
      <c r="E74" s="69" t="s">
        <v>165</v>
      </c>
      <c r="F74" s="14" t="s">
        <v>22</v>
      </c>
      <c r="G74" s="70">
        <v>50000</v>
      </c>
      <c r="H74" s="71">
        <v>0</v>
      </c>
      <c r="I74" s="70">
        <v>50000</v>
      </c>
      <c r="J74" s="70">
        <v>1435</v>
      </c>
      <c r="K74" s="70">
        <v>1854</v>
      </c>
      <c r="L74" s="70">
        <v>1520</v>
      </c>
      <c r="M74" s="70">
        <v>2670</v>
      </c>
      <c r="N74" s="70">
        <v>7479</v>
      </c>
      <c r="O74" s="70">
        <f t="shared" si="2"/>
        <v>42521</v>
      </c>
    </row>
    <row r="75" spans="1:15" ht="39.6">
      <c r="A75" s="14">
        <v>71</v>
      </c>
      <c r="B75" s="72" t="s">
        <v>279</v>
      </c>
      <c r="C75" s="14" t="s">
        <v>31</v>
      </c>
      <c r="D75" s="14" t="s">
        <v>262</v>
      </c>
      <c r="E75" s="69" t="s">
        <v>165</v>
      </c>
      <c r="F75" s="14" t="s">
        <v>22</v>
      </c>
      <c r="G75" s="70">
        <v>80000</v>
      </c>
      <c r="H75" s="71">
        <v>0</v>
      </c>
      <c r="I75" s="70">
        <v>80000</v>
      </c>
      <c r="J75" s="70">
        <v>2296</v>
      </c>
      <c r="K75" s="70">
        <v>7400.87</v>
      </c>
      <c r="L75" s="70">
        <v>2432</v>
      </c>
      <c r="M75" s="70">
        <v>0</v>
      </c>
      <c r="N75" s="70">
        <v>12128.87</v>
      </c>
      <c r="O75" s="70">
        <f t="shared" si="2"/>
        <v>67871.13</v>
      </c>
    </row>
    <row r="76" spans="1:15" ht="39.6">
      <c r="A76" s="14">
        <v>72</v>
      </c>
      <c r="B76" s="72" t="s">
        <v>280</v>
      </c>
      <c r="C76" s="14" t="s">
        <v>31</v>
      </c>
      <c r="D76" s="14" t="s">
        <v>207</v>
      </c>
      <c r="E76" s="69" t="s">
        <v>165</v>
      </c>
      <c r="F76" s="14" t="s">
        <v>19</v>
      </c>
      <c r="G76" s="70">
        <v>80000</v>
      </c>
      <c r="H76" s="71">
        <v>0</v>
      </c>
      <c r="I76" s="70">
        <v>80000</v>
      </c>
      <c r="J76" s="70">
        <v>2296</v>
      </c>
      <c r="K76" s="70">
        <v>7400.87</v>
      </c>
      <c r="L76" s="70">
        <v>2432</v>
      </c>
      <c r="M76" s="70">
        <v>0</v>
      </c>
      <c r="N76" s="70">
        <v>12128.87</v>
      </c>
      <c r="O76" s="70">
        <f t="shared" si="2"/>
        <v>67871.13</v>
      </c>
    </row>
    <row r="77" spans="1:15" ht="39.6">
      <c r="A77" s="14">
        <v>73</v>
      </c>
      <c r="B77" s="72" t="s">
        <v>281</v>
      </c>
      <c r="C77" s="14" t="s">
        <v>31</v>
      </c>
      <c r="D77" s="14" t="s">
        <v>92</v>
      </c>
      <c r="E77" s="69" t="s">
        <v>165</v>
      </c>
      <c r="F77" s="14" t="s">
        <v>22</v>
      </c>
      <c r="G77" s="70">
        <v>40000</v>
      </c>
      <c r="H77" s="71">
        <v>0</v>
      </c>
      <c r="I77" s="70">
        <v>40000</v>
      </c>
      <c r="J77" s="70">
        <v>1148</v>
      </c>
      <c r="K77" s="70">
        <v>442.65</v>
      </c>
      <c r="L77" s="70">
        <v>1216</v>
      </c>
      <c r="M77" s="70">
        <v>0</v>
      </c>
      <c r="N77" s="70">
        <v>2806.65</v>
      </c>
      <c r="O77" s="70">
        <f t="shared" si="2"/>
        <v>37193.35</v>
      </c>
    </row>
    <row r="78" spans="1:15" ht="39.6">
      <c r="A78" s="14">
        <v>74</v>
      </c>
      <c r="B78" s="72" t="s">
        <v>282</v>
      </c>
      <c r="C78" s="14" t="s">
        <v>31</v>
      </c>
      <c r="D78" s="14" t="s">
        <v>27</v>
      </c>
      <c r="E78" s="69" t="s">
        <v>165</v>
      </c>
      <c r="F78" s="14" t="s">
        <v>19</v>
      </c>
      <c r="G78" s="70">
        <v>25000</v>
      </c>
      <c r="H78" s="71">
        <v>0</v>
      </c>
      <c r="I78" s="70">
        <v>25000</v>
      </c>
      <c r="J78" s="70">
        <v>717.5</v>
      </c>
      <c r="K78" s="70">
        <v>0</v>
      </c>
      <c r="L78" s="70">
        <v>760</v>
      </c>
      <c r="M78" s="70">
        <v>0</v>
      </c>
      <c r="N78" s="70">
        <v>1477.5</v>
      </c>
      <c r="O78" s="70">
        <f t="shared" si="2"/>
        <v>23522.5</v>
      </c>
    </row>
    <row r="79" spans="1:15" ht="39.6">
      <c r="A79" s="14">
        <v>75</v>
      </c>
      <c r="B79" s="72" t="s">
        <v>283</v>
      </c>
      <c r="C79" s="14" t="s">
        <v>31</v>
      </c>
      <c r="D79" s="14" t="s">
        <v>92</v>
      </c>
      <c r="E79" s="69" t="s">
        <v>165</v>
      </c>
      <c r="F79" s="14" t="s">
        <v>22</v>
      </c>
      <c r="G79" s="70">
        <v>25000</v>
      </c>
      <c r="H79" s="71">
        <v>0</v>
      </c>
      <c r="I79" s="70">
        <v>25000</v>
      </c>
      <c r="J79" s="70">
        <v>717.5</v>
      </c>
      <c r="K79" s="70">
        <v>0</v>
      </c>
      <c r="L79" s="70">
        <v>760</v>
      </c>
      <c r="M79" s="70">
        <v>0</v>
      </c>
      <c r="N79" s="70">
        <v>1477.5</v>
      </c>
      <c r="O79" s="70">
        <f t="shared" si="2"/>
        <v>23522.5</v>
      </c>
    </row>
    <row r="80" spans="1:15" s="27" customFormat="1" ht="13.8" thickBot="1">
      <c r="A80" s="97" t="s">
        <v>91</v>
      </c>
      <c r="B80" s="98"/>
      <c r="C80" s="98"/>
      <c r="D80" s="98"/>
      <c r="E80" s="98"/>
      <c r="F80" s="99"/>
      <c r="G80" s="28">
        <f>SUM(G5:G79)</f>
        <v>5764973.7999999998</v>
      </c>
      <c r="H80" s="29" t="e">
        <f>SUBTOTAL(109,[1]!Table3[OTROS ING.])</f>
        <v>#REF!</v>
      </c>
      <c r="I80" s="28">
        <f>SUM(I5:I79)</f>
        <v>5764973.7999999998</v>
      </c>
      <c r="J80" s="28">
        <f>SUM(J5:J79)</f>
        <v>165454.76</v>
      </c>
      <c r="K80" s="28">
        <f>SUM(K5:K79)</f>
        <v>629793.79999999993</v>
      </c>
      <c r="L80" s="28">
        <f>SUM(L5:L79)</f>
        <v>171733.25</v>
      </c>
      <c r="M80" s="28">
        <f>SUM(M6:M79)</f>
        <v>165885</v>
      </c>
      <c r="N80" s="28">
        <f>SUM(N5:N79)</f>
        <v>1132866.8100000005</v>
      </c>
      <c r="O80" s="28">
        <f>SUM(O5:O79)</f>
        <v>4632106.9899999974</v>
      </c>
    </row>
    <row r="81" spans="1:13" ht="14.4">
      <c r="A81"/>
      <c r="B81"/>
      <c r="C81"/>
      <c r="D81"/>
      <c r="E81"/>
      <c r="F81"/>
      <c r="G81"/>
      <c r="H81"/>
      <c r="I81"/>
      <c r="J81"/>
      <c r="K81"/>
    </row>
    <row r="82" spans="1:13" ht="14.4">
      <c r="A82" s="43"/>
      <c r="B82" s="56" t="s">
        <v>112</v>
      </c>
      <c r="C82" s="45"/>
      <c r="D82" s="57" t="s">
        <v>113</v>
      </c>
      <c r="E82" s="47"/>
      <c r="F82" s="46"/>
      <c r="G82" s="46"/>
      <c r="H82" s="46"/>
      <c r="I82" s="46"/>
      <c r="J82" s="48"/>
      <c r="K82" s="47"/>
      <c r="L82" s="48"/>
      <c r="M82" s="47"/>
    </row>
    <row r="83" spans="1:13" ht="14.4">
      <c r="A83" s="43"/>
      <c r="B83" s="49"/>
      <c r="C83" s="50"/>
      <c r="D83" s="51"/>
      <c r="E83" s="52"/>
      <c r="F83" s="53"/>
      <c r="G83" s="53"/>
      <c r="H83" s="47"/>
      <c r="I83" s="53"/>
      <c r="J83" s="54"/>
      <c r="K83" s="43"/>
      <c r="L83" s="54"/>
      <c r="M83" s="43"/>
    </row>
    <row r="84" spans="1:13" ht="14.4">
      <c r="A84" s="43"/>
      <c r="B84" s="44" t="s">
        <v>114</v>
      </c>
      <c r="C84" s="50"/>
      <c r="D84" s="96" t="s">
        <v>115</v>
      </c>
      <c r="E84" s="96"/>
      <c r="F84" s="53"/>
      <c r="G84" s="53"/>
      <c r="H84" s="91"/>
      <c r="I84" s="91"/>
      <c r="J84" s="91"/>
      <c r="K84" s="43"/>
      <c r="L84" s="54"/>
      <c r="M84" s="43"/>
    </row>
    <row r="85" spans="1:13" ht="14.4">
      <c r="A85" s="43"/>
      <c r="B85" s="43"/>
      <c r="C85" s="55"/>
      <c r="D85" s="50"/>
      <c r="E85" s="47"/>
      <c r="F85" s="47"/>
      <c r="G85" s="53"/>
      <c r="H85" s="47" t="s">
        <v>116</v>
      </c>
      <c r="I85" s="47"/>
      <c r="J85" s="53"/>
      <c r="K85" s="54"/>
      <c r="L85" s="54"/>
      <c r="M85" s="43"/>
    </row>
    <row r="86" spans="1:13" ht="14.4">
      <c r="A86"/>
      <c r="B86"/>
      <c r="C86"/>
      <c r="D86"/>
      <c r="E86"/>
      <c r="F86"/>
      <c r="G86"/>
      <c r="H86"/>
      <c r="I86"/>
      <c r="J86"/>
      <c r="K86"/>
    </row>
    <row r="207" spans="13:13">
      <c r="M207" s="18">
        <v>0.22222222222222199</v>
      </c>
    </row>
  </sheetData>
  <sortState xmlns:xlrd2="http://schemas.microsoft.com/office/spreadsheetml/2017/richdata2" ref="B5:O16">
    <sortCondition ref="B5:B16"/>
  </sortState>
  <mergeCells count="6">
    <mergeCell ref="C1:O1"/>
    <mergeCell ref="C2:O2"/>
    <mergeCell ref="C3:O3"/>
    <mergeCell ref="A80:F80"/>
    <mergeCell ref="D84:E84"/>
    <mergeCell ref="H84:J84"/>
  </mergeCells>
  <conditionalFormatting sqref="B5:B79">
    <cfRule type="duplicateValues" dxfId="1" priority="3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B1:P28"/>
  <sheetViews>
    <sheetView workbookViewId="0">
      <selection activeCell="B6" sqref="B6"/>
    </sheetView>
  </sheetViews>
  <sheetFormatPr baseColWidth="10" defaultRowHeight="14.4"/>
  <cols>
    <col min="1" max="2" width="6.5546875" customWidth="1"/>
    <col min="3" max="3" width="44.109375" customWidth="1"/>
    <col min="4" max="4" width="26.88671875" customWidth="1"/>
    <col min="5" max="5" width="15.33203125" customWidth="1"/>
    <col min="6" max="6" width="18" customWidth="1"/>
    <col min="7" max="7" width="15.88671875" customWidth="1"/>
    <col min="8" max="8" width="18.6640625" customWidth="1"/>
    <col min="9" max="9" width="11.6640625" bestFit="1" customWidth="1"/>
    <col min="10" max="10" width="14.44140625" bestFit="1" customWidth="1"/>
    <col min="11" max="15" width="11.6640625" bestFit="1" customWidth="1"/>
    <col min="16" max="16" width="21.5546875" customWidth="1"/>
  </cols>
  <sheetData>
    <row r="1" spans="2:16" ht="15" thickBot="1"/>
    <row r="2" spans="2:16" ht="15" thickBot="1">
      <c r="B2" s="1"/>
      <c r="C2" s="2"/>
      <c r="D2" s="92" t="s">
        <v>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2:16" ht="15" thickBot="1">
      <c r="B3" s="3"/>
      <c r="C3" s="4"/>
      <c r="D3" s="92" t="s">
        <v>174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21.75" customHeight="1" thickBot="1">
      <c r="B4" s="5"/>
      <c r="C4" s="6"/>
      <c r="D4" s="92" t="s">
        <v>173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2:16" s="42" customFormat="1" ht="28.2" thickBot="1">
      <c r="B5" s="30" t="s">
        <v>1</v>
      </c>
      <c r="C5" s="31" t="s">
        <v>2</v>
      </c>
      <c r="D5" s="32" t="s">
        <v>3</v>
      </c>
      <c r="E5" s="32" t="s">
        <v>4</v>
      </c>
      <c r="F5" s="31" t="s">
        <v>5</v>
      </c>
      <c r="G5" s="31" t="s">
        <v>6</v>
      </c>
      <c r="H5" s="31" t="s">
        <v>7</v>
      </c>
      <c r="I5" s="31" t="s">
        <v>8</v>
      </c>
      <c r="J5" s="33" t="s">
        <v>9</v>
      </c>
      <c r="K5" s="34" t="s">
        <v>10</v>
      </c>
      <c r="L5" s="34" t="s">
        <v>11</v>
      </c>
      <c r="M5" s="34" t="s">
        <v>12</v>
      </c>
      <c r="N5" s="34" t="s">
        <v>13</v>
      </c>
      <c r="O5" s="34" t="s">
        <v>14</v>
      </c>
      <c r="P5" s="35" t="s">
        <v>15</v>
      </c>
    </row>
    <row r="6" spans="2:16" ht="54">
      <c r="B6" s="14">
        <v>1</v>
      </c>
      <c r="C6" s="14" t="s">
        <v>96</v>
      </c>
      <c r="D6" s="14" t="s">
        <v>31</v>
      </c>
      <c r="E6" s="14" t="s">
        <v>97</v>
      </c>
      <c r="F6" s="14" t="s">
        <v>98</v>
      </c>
      <c r="G6" s="14" t="s">
        <v>22</v>
      </c>
      <c r="H6" s="38">
        <v>15000</v>
      </c>
      <c r="I6" s="36">
        <v>0</v>
      </c>
      <c r="J6" s="40">
        <v>15000</v>
      </c>
      <c r="K6" s="40">
        <v>0</v>
      </c>
      <c r="L6" s="39">
        <v>0</v>
      </c>
      <c r="M6" s="40">
        <v>0</v>
      </c>
      <c r="N6" s="39">
        <v>0</v>
      </c>
      <c r="O6" s="40">
        <v>0</v>
      </c>
      <c r="P6" s="38">
        <v>15000</v>
      </c>
    </row>
    <row r="7" spans="2:16" ht="54">
      <c r="B7" s="14">
        <f>B6+1</f>
        <v>2</v>
      </c>
      <c r="C7" s="14" t="s">
        <v>99</v>
      </c>
      <c r="D7" s="14" t="s">
        <v>31</v>
      </c>
      <c r="E7" s="14" t="s">
        <v>97</v>
      </c>
      <c r="F7" s="14" t="s">
        <v>98</v>
      </c>
      <c r="G7" s="14" t="s">
        <v>19</v>
      </c>
      <c r="H7" s="38">
        <v>15000</v>
      </c>
      <c r="I7" s="37">
        <v>0</v>
      </c>
      <c r="J7" s="40">
        <v>15000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38">
        <v>15000</v>
      </c>
    </row>
    <row r="8" spans="2:16" ht="54">
      <c r="B8" s="14">
        <f>B7+1</f>
        <v>3</v>
      </c>
      <c r="C8" s="14" t="s">
        <v>100</v>
      </c>
      <c r="D8" s="14" t="s">
        <v>31</v>
      </c>
      <c r="E8" s="14" t="s">
        <v>97</v>
      </c>
      <c r="F8" s="14" t="s">
        <v>98</v>
      </c>
      <c r="G8" s="14" t="s">
        <v>19</v>
      </c>
      <c r="H8" s="38">
        <v>15000</v>
      </c>
      <c r="I8" s="37">
        <v>0</v>
      </c>
      <c r="J8" s="40">
        <v>15000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38">
        <v>15000</v>
      </c>
    </row>
    <row r="9" spans="2:16" ht="54">
      <c r="B9" s="14">
        <f t="shared" ref="B9:B19" si="0">B8+1</f>
        <v>4</v>
      </c>
      <c r="C9" s="14" t="s">
        <v>101</v>
      </c>
      <c r="D9" s="14" t="s">
        <v>31</v>
      </c>
      <c r="E9" s="14" t="s">
        <v>97</v>
      </c>
      <c r="F9" s="14" t="s">
        <v>98</v>
      </c>
      <c r="G9" s="14" t="s">
        <v>22</v>
      </c>
      <c r="H9" s="38">
        <v>15000</v>
      </c>
      <c r="I9" s="37">
        <v>0</v>
      </c>
      <c r="J9" s="40">
        <v>15000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38">
        <v>15000</v>
      </c>
    </row>
    <row r="10" spans="2:16" ht="54">
      <c r="B10" s="14">
        <f t="shared" si="0"/>
        <v>5</v>
      </c>
      <c r="C10" s="14" t="s">
        <v>102</v>
      </c>
      <c r="D10" s="14" t="s">
        <v>31</v>
      </c>
      <c r="E10" s="14" t="s">
        <v>97</v>
      </c>
      <c r="F10" s="14" t="s">
        <v>98</v>
      </c>
      <c r="G10" s="14" t="s">
        <v>22</v>
      </c>
      <c r="H10" s="38">
        <v>25000</v>
      </c>
      <c r="I10" s="37">
        <v>0</v>
      </c>
      <c r="J10" s="40">
        <v>25000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38">
        <v>25000</v>
      </c>
    </row>
    <row r="11" spans="2:16" ht="54">
      <c r="B11" s="14">
        <f t="shared" si="0"/>
        <v>6</v>
      </c>
      <c r="C11" s="14" t="s">
        <v>103</v>
      </c>
      <c r="D11" s="14" t="s">
        <v>31</v>
      </c>
      <c r="E11" s="14" t="s">
        <v>97</v>
      </c>
      <c r="F11" s="14" t="s">
        <v>98</v>
      </c>
      <c r="G11" s="14" t="s">
        <v>22</v>
      </c>
      <c r="H11" s="38">
        <v>15000</v>
      </c>
      <c r="I11" s="37">
        <v>0</v>
      </c>
      <c r="J11" s="40">
        <v>15000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38">
        <v>15000</v>
      </c>
    </row>
    <row r="12" spans="2:16" ht="54">
      <c r="B12" s="14">
        <f t="shared" si="0"/>
        <v>7</v>
      </c>
      <c r="C12" s="14" t="s">
        <v>104</v>
      </c>
      <c r="D12" s="14" t="s">
        <v>31</v>
      </c>
      <c r="E12" s="14" t="s">
        <v>97</v>
      </c>
      <c r="F12" s="14" t="s">
        <v>98</v>
      </c>
      <c r="G12" s="14" t="s">
        <v>22</v>
      </c>
      <c r="H12" s="38">
        <v>15000</v>
      </c>
      <c r="I12" s="37">
        <v>0</v>
      </c>
      <c r="J12" s="40">
        <v>15000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38">
        <v>15000</v>
      </c>
    </row>
    <row r="13" spans="2:16" ht="54">
      <c r="B13" s="14">
        <f t="shared" si="0"/>
        <v>8</v>
      </c>
      <c r="C13" s="14" t="s">
        <v>105</v>
      </c>
      <c r="D13" s="14" t="s">
        <v>31</v>
      </c>
      <c r="E13" s="14" t="s">
        <v>97</v>
      </c>
      <c r="F13" s="14" t="s">
        <v>98</v>
      </c>
      <c r="G13" s="14" t="s">
        <v>22</v>
      </c>
      <c r="H13" s="38">
        <v>15000</v>
      </c>
      <c r="I13" s="37">
        <v>0</v>
      </c>
      <c r="J13" s="40">
        <v>15000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38">
        <v>15000</v>
      </c>
    </row>
    <row r="14" spans="2:16" ht="54">
      <c r="B14" s="14">
        <f t="shared" si="0"/>
        <v>9</v>
      </c>
      <c r="C14" s="14" t="s">
        <v>106</v>
      </c>
      <c r="D14" s="14" t="s">
        <v>31</v>
      </c>
      <c r="E14" s="14" t="s">
        <v>97</v>
      </c>
      <c r="F14" s="14" t="s">
        <v>98</v>
      </c>
      <c r="G14" s="14" t="s">
        <v>22</v>
      </c>
      <c r="H14" s="38">
        <v>15000</v>
      </c>
      <c r="I14" s="37">
        <v>0</v>
      </c>
      <c r="J14" s="40">
        <v>15000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38">
        <v>15000</v>
      </c>
    </row>
    <row r="15" spans="2:16" ht="54">
      <c r="B15" s="14">
        <f t="shared" si="0"/>
        <v>10</v>
      </c>
      <c r="C15" s="14" t="s">
        <v>107</v>
      </c>
      <c r="D15" s="14" t="s">
        <v>31</v>
      </c>
      <c r="E15" s="14" t="s">
        <v>97</v>
      </c>
      <c r="F15" s="14" t="s">
        <v>98</v>
      </c>
      <c r="G15" s="14" t="s">
        <v>22</v>
      </c>
      <c r="H15" s="38">
        <v>15000</v>
      </c>
      <c r="I15" s="37">
        <v>0</v>
      </c>
      <c r="J15" s="40">
        <v>15000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38">
        <v>15000</v>
      </c>
    </row>
    <row r="16" spans="2:16" ht="54">
      <c r="B16" s="14">
        <f t="shared" si="0"/>
        <v>11</v>
      </c>
      <c r="C16" s="14" t="s">
        <v>108</v>
      </c>
      <c r="D16" s="14" t="s">
        <v>31</v>
      </c>
      <c r="E16" s="14" t="s">
        <v>97</v>
      </c>
      <c r="F16" s="14" t="s">
        <v>98</v>
      </c>
      <c r="G16" s="14" t="s">
        <v>22</v>
      </c>
      <c r="H16" s="38">
        <v>15000</v>
      </c>
      <c r="I16" s="37">
        <v>0</v>
      </c>
      <c r="J16" s="40">
        <v>15000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38">
        <v>15000</v>
      </c>
    </row>
    <row r="17" spans="2:16" ht="54">
      <c r="B17" s="14">
        <f t="shared" si="0"/>
        <v>12</v>
      </c>
      <c r="C17" s="14" t="s">
        <v>109</v>
      </c>
      <c r="D17" s="14" t="s">
        <v>31</v>
      </c>
      <c r="E17" s="14" t="s">
        <v>97</v>
      </c>
      <c r="F17" s="14" t="s">
        <v>98</v>
      </c>
      <c r="G17" s="14" t="s">
        <v>22</v>
      </c>
      <c r="H17" s="38">
        <v>15000</v>
      </c>
      <c r="I17" s="37">
        <v>0</v>
      </c>
      <c r="J17" s="40">
        <v>15000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38">
        <v>15000</v>
      </c>
    </row>
    <row r="18" spans="2:16" ht="54">
      <c r="B18" s="14">
        <f t="shared" si="0"/>
        <v>13</v>
      </c>
      <c r="C18" s="14" t="s">
        <v>110</v>
      </c>
      <c r="D18" s="14" t="s">
        <v>31</v>
      </c>
      <c r="E18" s="14" t="s">
        <v>97</v>
      </c>
      <c r="F18" s="14" t="s">
        <v>98</v>
      </c>
      <c r="G18" s="14" t="s">
        <v>22</v>
      </c>
      <c r="H18" s="38">
        <v>15000</v>
      </c>
      <c r="I18" s="37">
        <v>0</v>
      </c>
      <c r="J18" s="40">
        <v>15000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38">
        <v>15000</v>
      </c>
    </row>
    <row r="19" spans="2:16" ht="54">
      <c r="B19" s="14">
        <f t="shared" si="0"/>
        <v>14</v>
      </c>
      <c r="C19" s="14" t="s">
        <v>111</v>
      </c>
      <c r="D19" s="14" t="s">
        <v>31</v>
      </c>
      <c r="E19" s="14" t="s">
        <v>97</v>
      </c>
      <c r="F19" s="14" t="s">
        <v>98</v>
      </c>
      <c r="G19" s="14" t="s">
        <v>22</v>
      </c>
      <c r="H19" s="38">
        <v>15000</v>
      </c>
      <c r="I19" s="37">
        <v>0</v>
      </c>
      <c r="J19" s="40">
        <v>15000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38">
        <v>15000</v>
      </c>
    </row>
    <row r="20" spans="2:16" ht="54">
      <c r="B20" s="14">
        <v>15</v>
      </c>
      <c r="C20" s="14" t="s">
        <v>170</v>
      </c>
      <c r="D20" s="14" t="s">
        <v>31</v>
      </c>
      <c r="E20" s="14" t="s">
        <v>97</v>
      </c>
      <c r="F20" s="14" t="s">
        <v>98</v>
      </c>
      <c r="G20" s="14" t="s">
        <v>22</v>
      </c>
      <c r="H20" s="38">
        <v>25000</v>
      </c>
      <c r="I20" s="37">
        <v>0</v>
      </c>
      <c r="J20" s="40">
        <v>25000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38">
        <v>25000</v>
      </c>
    </row>
    <row r="21" spans="2:16" ht="54">
      <c r="B21" s="14">
        <v>16</v>
      </c>
      <c r="C21" s="14" t="s">
        <v>171</v>
      </c>
      <c r="D21" s="14" t="s">
        <v>31</v>
      </c>
      <c r="E21" s="14" t="s">
        <v>172</v>
      </c>
      <c r="F21" s="14" t="s">
        <v>98</v>
      </c>
      <c r="G21" s="14" t="s">
        <v>22</v>
      </c>
      <c r="H21" s="38">
        <v>15000</v>
      </c>
      <c r="I21" s="37">
        <v>0</v>
      </c>
      <c r="J21" s="40">
        <v>15000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38">
        <v>15000</v>
      </c>
    </row>
    <row r="22" spans="2:16">
      <c r="B22" s="100" t="s">
        <v>91</v>
      </c>
      <c r="C22" s="100"/>
      <c r="D22" s="100"/>
      <c r="E22" s="100"/>
      <c r="F22" s="100"/>
      <c r="G22" s="100"/>
      <c r="H22" s="41">
        <f>SUM(H6:H21)</f>
        <v>260000</v>
      </c>
      <c r="I22" s="41">
        <f>SUM(I6:I10)</f>
        <v>0</v>
      </c>
      <c r="J22" s="41">
        <f>SUM(J6:J21)</f>
        <v>260000</v>
      </c>
      <c r="K22" s="41">
        <f>SUM(K6:K10)</f>
        <v>0</v>
      </c>
      <c r="L22" s="41">
        <f>SUM(L6:L10)</f>
        <v>0</v>
      </c>
      <c r="M22" s="41">
        <f>SUM(M6:M10)</f>
        <v>0</v>
      </c>
      <c r="N22" s="41">
        <f>SUM(N6:N10)</f>
        <v>0</v>
      </c>
      <c r="O22" s="41">
        <f>SUM(O6:O10)</f>
        <v>0</v>
      </c>
      <c r="P22" s="41">
        <f>SUM(P6:P21)</f>
        <v>260000</v>
      </c>
    </row>
    <row r="25" spans="2:16">
      <c r="B25" s="43"/>
      <c r="C25" s="56" t="s">
        <v>112</v>
      </c>
      <c r="D25" s="45"/>
      <c r="E25" s="57" t="s">
        <v>113</v>
      </c>
      <c r="F25" s="47"/>
      <c r="G25" s="46"/>
      <c r="H25" s="46"/>
      <c r="I25" s="46"/>
      <c r="J25" s="46"/>
      <c r="K25" s="48"/>
      <c r="L25" s="47"/>
    </row>
    <row r="26" spans="2:16">
      <c r="B26" s="43"/>
      <c r="C26" s="49"/>
      <c r="D26" s="50"/>
      <c r="E26" s="51"/>
      <c r="F26" s="52"/>
      <c r="G26" s="53"/>
      <c r="H26" s="53"/>
      <c r="I26" s="47"/>
      <c r="J26" s="53"/>
      <c r="K26" s="54"/>
      <c r="L26" s="43"/>
    </row>
    <row r="27" spans="2:16">
      <c r="B27" s="43"/>
      <c r="C27" s="44" t="s">
        <v>114</v>
      </c>
      <c r="D27" s="50"/>
      <c r="E27" s="96" t="s">
        <v>115</v>
      </c>
      <c r="F27" s="96"/>
      <c r="G27" s="53"/>
      <c r="H27" s="53"/>
      <c r="I27" s="91"/>
      <c r="J27" s="91"/>
      <c r="K27" s="91"/>
      <c r="L27" s="43"/>
    </row>
    <row r="28" spans="2:16">
      <c r="B28" s="43"/>
      <c r="C28" s="43"/>
      <c r="D28" s="55"/>
      <c r="E28" s="50"/>
      <c r="F28" s="47"/>
      <c r="G28" s="47"/>
      <c r="H28" s="53"/>
      <c r="I28" s="96" t="s">
        <v>116</v>
      </c>
      <c r="J28" s="96"/>
      <c r="K28" s="96"/>
      <c r="L28" s="54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B1:R14"/>
  <sheetViews>
    <sheetView workbookViewId="0">
      <selection activeCell="B5" sqref="B5"/>
    </sheetView>
  </sheetViews>
  <sheetFormatPr baseColWidth="10" defaultRowHeight="14.4"/>
  <cols>
    <col min="2" max="2" width="7.44140625" customWidth="1"/>
    <col min="3" max="3" width="38.33203125" customWidth="1"/>
    <col min="4" max="4" width="26" customWidth="1"/>
    <col min="5" max="5" width="16.44140625" customWidth="1"/>
    <col min="6" max="6" width="14.44140625" customWidth="1"/>
    <col min="7" max="7" width="14" customWidth="1"/>
    <col min="8" max="8" width="13.44140625" bestFit="1" customWidth="1"/>
    <col min="9" max="9" width="11.5546875" bestFit="1" customWidth="1"/>
    <col min="10" max="10" width="13.44140625" bestFit="1" customWidth="1"/>
    <col min="11" max="15" width="11.5546875" bestFit="1" customWidth="1"/>
    <col min="16" max="16" width="14.5546875" customWidth="1"/>
  </cols>
  <sheetData>
    <row r="1" spans="2:18" ht="15" thickBot="1">
      <c r="B1" s="1"/>
      <c r="C1" s="2"/>
      <c r="D1" s="92" t="s">
        <v>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2:18" ht="15" thickBot="1">
      <c r="B2" s="3"/>
      <c r="C2" s="4"/>
      <c r="D2" s="92" t="s">
        <v>175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2:18" ht="49.5" customHeight="1" thickBot="1">
      <c r="B3" s="5"/>
      <c r="C3" s="6"/>
      <c r="D3" s="92" t="s">
        <v>176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8" ht="28.2" thickBot="1">
      <c r="B4" s="30" t="s">
        <v>1</v>
      </c>
      <c r="C4" s="31" t="s">
        <v>2</v>
      </c>
      <c r="D4" s="32" t="s">
        <v>3</v>
      </c>
      <c r="E4" s="32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3" t="s">
        <v>9</v>
      </c>
      <c r="K4" s="34" t="s">
        <v>10</v>
      </c>
      <c r="L4" s="34" t="s">
        <v>11</v>
      </c>
      <c r="M4" s="34" t="s">
        <v>12</v>
      </c>
      <c r="N4" s="34" t="s">
        <v>13</v>
      </c>
      <c r="O4" s="34" t="s">
        <v>14</v>
      </c>
      <c r="P4" s="35" t="s">
        <v>15</v>
      </c>
    </row>
    <row r="5" spans="2:18" ht="54">
      <c r="B5" s="58">
        <v>1</v>
      </c>
      <c r="C5" s="59" t="s">
        <v>117</v>
      </c>
      <c r="D5" s="14" t="s">
        <v>31</v>
      </c>
      <c r="E5" s="60" t="s">
        <v>29</v>
      </c>
      <c r="F5" s="60" t="s">
        <v>118</v>
      </c>
      <c r="G5" s="61" t="s">
        <v>22</v>
      </c>
      <c r="H5" s="62">
        <v>80000</v>
      </c>
      <c r="I5" s="63">
        <v>0</v>
      </c>
      <c r="J5" s="63">
        <v>80000</v>
      </c>
      <c r="K5" s="63">
        <f t="shared" ref="K5:K7" si="0">H5*0.0287</f>
        <v>2296</v>
      </c>
      <c r="L5" s="63">
        <v>7400.87</v>
      </c>
      <c r="M5" s="63">
        <f t="shared" ref="M5:M7" si="1">H5*0.0304</f>
        <v>2432</v>
      </c>
      <c r="N5" s="63">
        <v>0</v>
      </c>
      <c r="O5" s="63">
        <v>12128.87</v>
      </c>
      <c r="P5" s="63">
        <f>J5-O5</f>
        <v>67871.13</v>
      </c>
    </row>
    <row r="6" spans="2:18" ht="50.4">
      <c r="B6" s="58">
        <v>2</v>
      </c>
      <c r="C6" s="59" t="s">
        <v>119</v>
      </c>
      <c r="D6" s="64" t="s">
        <v>31</v>
      </c>
      <c r="E6" s="64" t="s">
        <v>120</v>
      </c>
      <c r="F6" s="64" t="s">
        <v>118</v>
      </c>
      <c r="G6" s="65" t="s">
        <v>22</v>
      </c>
      <c r="H6" s="66">
        <v>130000</v>
      </c>
      <c r="I6" s="63">
        <v>0</v>
      </c>
      <c r="J6" s="66">
        <v>130000</v>
      </c>
      <c r="K6" s="63">
        <f t="shared" si="0"/>
        <v>3731</v>
      </c>
      <c r="L6" s="63">
        <v>19162.12</v>
      </c>
      <c r="M6" s="63">
        <f t="shared" si="1"/>
        <v>3952</v>
      </c>
      <c r="N6" s="63">
        <v>0</v>
      </c>
      <c r="O6" s="63">
        <v>26845.119999999999</v>
      </c>
      <c r="P6" s="63">
        <f t="shared" ref="P6:P7" si="2">J6-O6</f>
        <v>103154.88</v>
      </c>
      <c r="R6">
        <v>5</v>
      </c>
    </row>
    <row r="7" spans="2:18" ht="50.4">
      <c r="B7" s="58">
        <v>3</v>
      </c>
      <c r="C7" s="59" t="s">
        <v>121</v>
      </c>
      <c r="D7" s="60" t="s">
        <v>31</v>
      </c>
      <c r="E7" s="67" t="s">
        <v>122</v>
      </c>
      <c r="F7" s="60" t="s">
        <v>118</v>
      </c>
      <c r="G7" s="61" t="s">
        <v>22</v>
      </c>
      <c r="H7" s="62">
        <v>50000</v>
      </c>
      <c r="I7" s="63">
        <v>0</v>
      </c>
      <c r="J7" s="62">
        <v>50000</v>
      </c>
      <c r="K7" s="63">
        <f t="shared" si="0"/>
        <v>1435</v>
      </c>
      <c r="L7" s="63">
        <v>1854</v>
      </c>
      <c r="M7" s="63">
        <f t="shared" si="1"/>
        <v>1520</v>
      </c>
      <c r="N7" s="63">
        <v>0</v>
      </c>
      <c r="O7" s="63">
        <v>4809</v>
      </c>
      <c r="P7" s="63">
        <f t="shared" si="2"/>
        <v>45191</v>
      </c>
    </row>
    <row r="8" spans="2:18" ht="15" thickBot="1">
      <c r="B8" s="97" t="s">
        <v>91</v>
      </c>
      <c r="C8" s="98"/>
      <c r="D8" s="98"/>
      <c r="E8" s="98"/>
      <c r="F8" s="98"/>
      <c r="G8" s="99"/>
      <c r="H8" s="68" t="e">
        <f>SUBTOTAL(109,[1]!Tabla5412[SUELDO BUTO (RD$)])</f>
        <v>#REF!</v>
      </c>
      <c r="I8" s="68" t="e">
        <f>SUBTOTAL(109,[1]!Tabla5412[OTROS ING.])</f>
        <v>#REF!</v>
      </c>
      <c r="J8" s="68">
        <f>SUM(H5:H7)</f>
        <v>260000</v>
      </c>
      <c r="K8" s="68">
        <f t="shared" ref="K8:P8" si="3">SUM(K5:K7)</f>
        <v>7462</v>
      </c>
      <c r="L8" s="68">
        <f t="shared" si="3"/>
        <v>28416.989999999998</v>
      </c>
      <c r="M8" s="68">
        <f t="shared" si="3"/>
        <v>7904</v>
      </c>
      <c r="N8" s="68">
        <f t="shared" si="3"/>
        <v>0</v>
      </c>
      <c r="O8" s="68">
        <f t="shared" si="3"/>
        <v>43782.99</v>
      </c>
      <c r="P8" s="68">
        <f t="shared" si="3"/>
        <v>216217.01</v>
      </c>
    </row>
    <row r="11" spans="2:18">
      <c r="C11" s="43"/>
      <c r="D11" s="56" t="s">
        <v>112</v>
      </c>
      <c r="E11" s="45"/>
      <c r="F11" s="57" t="s">
        <v>113</v>
      </c>
      <c r="G11" s="47"/>
      <c r="H11" s="46"/>
      <c r="I11" s="46"/>
      <c r="J11" s="46"/>
      <c r="K11" s="46"/>
      <c r="L11" s="48"/>
    </row>
    <row r="12" spans="2:18">
      <c r="C12" s="43"/>
      <c r="D12" s="49"/>
      <c r="E12" s="50"/>
      <c r="F12" s="51"/>
      <c r="G12" s="52"/>
      <c r="H12" s="53"/>
      <c r="I12" s="53"/>
      <c r="J12" s="47"/>
      <c r="K12" s="53"/>
      <c r="L12" s="54"/>
    </row>
    <row r="13" spans="2:18">
      <c r="C13" s="43"/>
      <c r="D13" s="44" t="s">
        <v>114</v>
      </c>
      <c r="E13" s="50"/>
      <c r="F13" s="96" t="s">
        <v>115</v>
      </c>
      <c r="G13" s="96"/>
      <c r="H13" s="53"/>
      <c r="I13" s="53"/>
      <c r="J13" s="91"/>
      <c r="K13" s="91"/>
      <c r="L13" s="91"/>
    </row>
    <row r="14" spans="2:18">
      <c r="C14" s="43"/>
      <c r="D14" s="43"/>
      <c r="E14" s="55"/>
      <c r="F14" s="50"/>
      <c r="G14" s="47"/>
      <c r="H14" s="47"/>
      <c r="I14" s="53"/>
      <c r="J14" s="96" t="s">
        <v>116</v>
      </c>
      <c r="K14" s="96"/>
      <c r="L14" s="96"/>
    </row>
  </sheetData>
  <mergeCells count="7">
    <mergeCell ref="J14:L14"/>
    <mergeCell ref="D1:P1"/>
    <mergeCell ref="D2:P2"/>
    <mergeCell ref="D3:P3"/>
    <mergeCell ref="B8:G8"/>
    <mergeCell ref="F13:G13"/>
    <mergeCell ref="J13:L13"/>
  </mergeCells>
  <conditionalFormatting sqref="C5:C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2024-06-06T17:58:33Z</dcterms:modified>
</cp:coreProperties>
</file>