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70368921-2D86-4634-A3DC-CEB964ED884C}" xr6:coauthVersionLast="47" xr6:coauthVersionMax="47" xr10:uidLastSave="{00000000-0000-0000-0000-000000000000}"/>
  <bookViews>
    <workbookView xWindow="-120" yWindow="-120" windowWidth="20730" windowHeight="11040" firstSheet="1" activeTab="3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FIJA'!$B$5:$P$59</definedName>
    <definedName name="_xlnm._FilterDatabase" localSheetId="1" hidden="1">'NOMINA TEMPORAL'!$B$5:$P$5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" l="1"/>
  <c r="J9" i="4"/>
  <c r="L9" i="4"/>
  <c r="N9" i="4"/>
  <c r="H9" i="4"/>
  <c r="I20" i="3"/>
  <c r="J20" i="3"/>
  <c r="K20" i="3"/>
  <c r="L20" i="3"/>
  <c r="M20" i="3"/>
  <c r="N20" i="3"/>
  <c r="O20" i="3"/>
  <c r="P20" i="3"/>
  <c r="H20" i="3"/>
  <c r="J61" i="2"/>
  <c r="J72" i="2" s="1"/>
  <c r="M62" i="2"/>
  <c r="M60" i="2"/>
  <c r="M59" i="2"/>
  <c r="M58" i="2"/>
  <c r="M64" i="2"/>
  <c r="M65" i="2"/>
  <c r="M66" i="2"/>
  <c r="M67" i="2"/>
  <c r="M63" i="2"/>
  <c r="M69" i="2"/>
  <c r="M70" i="2"/>
  <c r="M71" i="2"/>
  <c r="M68" i="2"/>
  <c r="M7" i="2"/>
  <c r="M6" i="2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O6" i="4"/>
  <c r="K71" i="2"/>
  <c r="K7" i="2"/>
  <c r="O7" i="2" s="1"/>
  <c r="P7" i="2" s="1"/>
  <c r="K8" i="2"/>
  <c r="K9" i="2"/>
  <c r="K10" i="2"/>
  <c r="K11" i="2"/>
  <c r="K12" i="2"/>
  <c r="K13" i="2"/>
  <c r="K14" i="2"/>
  <c r="K15" i="2"/>
  <c r="K16" i="2"/>
  <c r="K17" i="2"/>
  <c r="O17" i="2" s="1"/>
  <c r="P17" i="2" s="1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O31" i="2" s="1"/>
  <c r="P31" i="2" s="1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6" i="2"/>
  <c r="N72" i="2"/>
  <c r="H72" i="2"/>
  <c r="B7" i="2"/>
  <c r="B8" i="2" s="1"/>
  <c r="K72" i="2" l="1"/>
  <c r="M72" i="2"/>
  <c r="I72" i="2"/>
  <c r="L72" i="2"/>
  <c r="P21" i="1" l="1"/>
  <c r="P20" i="1"/>
  <c r="P25" i="1"/>
  <c r="P33" i="1"/>
  <c r="P36" i="1"/>
  <c r="P40" i="1"/>
  <c r="P16" i="1"/>
  <c r="P10" i="1"/>
  <c r="K6" i="1"/>
  <c r="O6" i="1" s="1"/>
  <c r="P6" i="1" s="1"/>
  <c r="P35" i="1"/>
  <c r="P6" i="4"/>
  <c r="M8" i="4"/>
  <c r="M9" i="4" s="1"/>
  <c r="K8" i="4"/>
  <c r="O8" i="4" s="1"/>
  <c r="P8" i="4" s="1"/>
  <c r="K7" i="4"/>
  <c r="B8" i="3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7" i="3"/>
  <c r="O47" i="2"/>
  <c r="P47" i="2" s="1"/>
  <c r="O71" i="2"/>
  <c r="P71" i="2" s="1"/>
  <c r="O70" i="2"/>
  <c r="P70" i="2" s="1"/>
  <c r="O69" i="2"/>
  <c r="P69" i="2" s="1"/>
  <c r="O68" i="2"/>
  <c r="P68" i="2" s="1"/>
  <c r="O67" i="2"/>
  <c r="P67" i="2" s="1"/>
  <c r="O66" i="2"/>
  <c r="P66" i="2" s="1"/>
  <c r="O65" i="2"/>
  <c r="P65" i="2" s="1"/>
  <c r="O64" i="2"/>
  <c r="P64" i="2" s="1"/>
  <c r="O63" i="2"/>
  <c r="P63" i="2" s="1"/>
  <c r="O62" i="2"/>
  <c r="P62" i="2" s="1"/>
  <c r="O61" i="2"/>
  <c r="P61" i="2" s="1"/>
  <c r="O60" i="2"/>
  <c r="P60" i="2" s="1"/>
  <c r="O59" i="2"/>
  <c r="P59" i="2" s="1"/>
  <c r="O58" i="2"/>
  <c r="P58" i="2" s="1"/>
  <c r="O57" i="2"/>
  <c r="P57" i="2" s="1"/>
  <c r="O56" i="2"/>
  <c r="O55" i="2"/>
  <c r="P55" i="2" s="1"/>
  <c r="O54" i="2"/>
  <c r="P54" i="2" s="1"/>
  <c r="O53" i="2"/>
  <c r="P53" i="2" s="1"/>
  <c r="O52" i="2"/>
  <c r="P52" i="2" s="1"/>
  <c r="O51" i="2"/>
  <c r="P51" i="2" s="1"/>
  <c r="O50" i="2"/>
  <c r="P50" i="2" s="1"/>
  <c r="O49" i="2"/>
  <c r="P49" i="2" s="1"/>
  <c r="O48" i="2"/>
  <c r="P48" i="2" s="1"/>
  <c r="O46" i="2"/>
  <c r="P46" i="2" s="1"/>
  <c r="O45" i="2"/>
  <c r="P45" i="2" s="1"/>
  <c r="O44" i="2"/>
  <c r="P44" i="2" s="1"/>
  <c r="O43" i="2"/>
  <c r="P43" i="2" s="1"/>
  <c r="O42" i="2"/>
  <c r="P42" i="2" s="1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O35" i="2"/>
  <c r="P35" i="2" s="1"/>
  <c r="O34" i="2"/>
  <c r="P34" i="2" s="1"/>
  <c r="O33" i="2"/>
  <c r="P33" i="2" s="1"/>
  <c r="O32" i="2"/>
  <c r="P32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8" i="2"/>
  <c r="P18" i="2" s="1"/>
  <c r="O16" i="2"/>
  <c r="P16" i="2" s="1"/>
  <c r="O15" i="2"/>
  <c r="P15" i="2" s="1"/>
  <c r="O14" i="2"/>
  <c r="P14" i="2" s="1"/>
  <c r="O13" i="2"/>
  <c r="P13" i="2" s="1"/>
  <c r="O12" i="2"/>
  <c r="P12" i="2" s="1"/>
  <c r="O11" i="2"/>
  <c r="P11" i="2" s="1"/>
  <c r="O10" i="2"/>
  <c r="P10" i="2" s="1"/>
  <c r="O9" i="2"/>
  <c r="P9" i="2" s="1"/>
  <c r="O8" i="2"/>
  <c r="P8" i="2" s="1"/>
  <c r="B9" i="2"/>
  <c r="B10" i="2" s="1"/>
  <c r="B11" i="2" s="1"/>
  <c r="B12" i="2" s="1"/>
  <c r="B13" i="2" s="1"/>
  <c r="B14" i="2" s="1"/>
  <c r="B15" i="2" s="1"/>
  <c r="B16" i="2" s="1"/>
  <c r="O6" i="2"/>
  <c r="P6" i="2" s="1"/>
  <c r="I59" i="1"/>
  <c r="J59" i="1"/>
  <c r="L59" i="1"/>
  <c r="N59" i="1"/>
  <c r="H59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P30" i="1"/>
  <c r="P17" i="1"/>
  <c r="P14" i="1"/>
  <c r="K9" i="4" l="1"/>
  <c r="O7" i="4"/>
  <c r="B17" i="2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P56" i="2"/>
  <c r="P72" i="2" s="1"/>
  <c r="O72" i="2"/>
  <c r="P48" i="1"/>
  <c r="P49" i="1"/>
  <c r="P29" i="1"/>
  <c r="B22" i="1"/>
  <c r="B23" i="1" s="1"/>
  <c r="B24" i="1" s="1"/>
  <c r="B25" i="1" s="1"/>
  <c r="B26" i="1" s="1"/>
  <c r="B27" i="1" s="1"/>
  <c r="B28" i="1" s="1"/>
  <c r="K59" i="1"/>
  <c r="M59" i="1"/>
  <c r="P51" i="1"/>
  <c r="P9" i="1"/>
  <c r="P12" i="1"/>
  <c r="P18" i="1"/>
  <c r="P26" i="1"/>
  <c r="P28" i="1"/>
  <c r="P32" i="1"/>
  <c r="P37" i="1"/>
  <c r="P23" i="1"/>
  <c r="P55" i="1"/>
  <c r="P39" i="1"/>
  <c r="P42" i="1"/>
  <c r="P44" i="1"/>
  <c r="P46" i="1"/>
  <c r="P8" i="1"/>
  <c r="P11" i="1"/>
  <c r="P13" i="1"/>
  <c r="P19" i="1"/>
  <c r="P27" i="1"/>
  <c r="P31" i="1"/>
  <c r="P34" i="1"/>
  <c r="P38" i="1"/>
  <c r="P41" i="1"/>
  <c r="P43" i="1"/>
  <c r="P45" i="1"/>
  <c r="P47" i="1"/>
  <c r="P53" i="1"/>
  <c r="P57" i="1"/>
  <c r="P15" i="1"/>
  <c r="P22" i="1"/>
  <c r="P24" i="1"/>
  <c r="P50" i="1"/>
  <c r="P52" i="1"/>
  <c r="P54" i="1"/>
  <c r="P56" i="1"/>
  <c r="P58" i="1"/>
  <c r="P7" i="1"/>
  <c r="O9" i="4" l="1"/>
  <c r="P7" i="4"/>
  <c r="P9" i="4" s="1"/>
  <c r="B31" i="2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29" i="1"/>
  <c r="B30" i="1" s="1"/>
  <c r="B31" i="1" s="1"/>
  <c r="B32" i="1" s="1"/>
  <c r="B33" i="1" s="1"/>
  <c r="B34" i="1" s="1"/>
  <c r="P59" i="1"/>
  <c r="O59" i="1"/>
  <c r="B48" i="2" l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</calcChain>
</file>

<file path=xl/sharedStrings.xml><?xml version="1.0" encoding="utf-8"?>
<sst xmlns="http://schemas.openxmlformats.org/spreadsheetml/2006/main" count="778" uniqueCount="265">
  <si>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</si>
  <si>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</si>
  <si>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</si>
  <si>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</si>
  <si>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</si>
  <si>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</si>
  <si>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</si>
  <si>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</si>
  <si>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</si>
  <si>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</si>
  <si>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</si>
  <si>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</si>
  <si>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</si>
  <si>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</si>
  <si>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</si>
  <si>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</si>
  <si>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</si>
  <si>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DIVISION DE COMUNICACIONES -URBE</t>
  </si>
  <si>
    <t>ENCARGADO (A)</t>
  </si>
  <si>
    <t>FIJO</t>
  </si>
  <si>
    <t>FEMENINO</t>
  </si>
  <si>
    <t>AGUSTIN BALBI PAULINO</t>
  </si>
  <si>
    <t>DEPARTAMENTO DE INGENIERIA Y COSTOS -URBE</t>
  </si>
  <si>
    <t>ANALISTA PRESUPUESTO DE EDIFI</t>
  </si>
  <si>
    <t>MASCULINO</t>
  </si>
  <si>
    <t>ALEXANDRA LEBRON GARCIA</t>
  </si>
  <si>
    <t>DIVISION DE PAISAJISMO-URBE</t>
  </si>
  <si>
    <t>OBRERO</t>
  </si>
  <si>
    <t>AMALFI DE LOS SANTOS ARIAS CORREA</t>
  </si>
  <si>
    <t>DIVISION DE COMPRAS Y CONTRATACIONES - URBE</t>
  </si>
  <si>
    <t>ANALISTA DE COMPRAS II</t>
  </si>
  <si>
    <t>ANA ESTHER SANCHEZ MOREL</t>
  </si>
  <si>
    <t>DIVISION DE PLANIFICACION Y DESARROLLO - URBE</t>
  </si>
  <si>
    <t xml:space="preserve">ANALISTA DE PLANIFICACION </t>
  </si>
  <si>
    <t>ANA JOSEFA RAMIREZ ALCANTARA</t>
  </si>
  <si>
    <t>ANGEL MASA</t>
  </si>
  <si>
    <t>ANGELA EMILIA FELIZ GOMEZ</t>
  </si>
  <si>
    <t>DIRECCION ADMINISTRATIVA FINANCIERA -URBE</t>
  </si>
  <si>
    <t>CONSERJE</t>
  </si>
  <si>
    <t>ANGELO SANTIAGO FRIAS</t>
  </si>
  <si>
    <t>DIVISION JURIDICA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</si>
  <si>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</si>
  <si>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</si>
  <si>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</si>
  <si>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</si>
  <si>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</si>
  <si>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</si>
  <si>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DIVISION DE TRASLADO Y LIBERACION DE ESPACIOS PUBLICOS -URBE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</si>
  <si>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</si>
  <si>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</si>
  <si>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</si>
  <si>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</si>
  <si>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</si>
  <si>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</si>
  <si>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</si>
  <si>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</si>
  <si>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</si>
  <si>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</si>
  <si>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FABIEN ANSELME HATUEY MARIÑEZ LEBRET</t>
  </si>
  <si>
    <t>ASESOR PROYECTOS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</si>
  <si>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</si>
  <si>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</si>
  <si>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</si>
  <si>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</si>
  <si>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</si>
  <si>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DIRECCION DE RELACIONES CON LA COMUNIDAD -URBE</t>
  </si>
  <si>
    <t>ENCARGADO DIVISION EDUCACION</t>
  </si>
  <si>
    <t>GREICY MARIA BURGOS DE LUNA</t>
  </si>
  <si>
    <t>AUXILIAR AUDITORIA</t>
  </si>
  <si>
    <t>HECTOR JONEL GARCIA ACEVEDO</t>
  </si>
  <si>
    <t>DIRECCION DE PROYECTOS DE READECUACION DE BARRIOS Y ENTORNOS - URBE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</si>
  <si>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</si>
  <si>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</si>
  <si>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</si>
  <si>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</si>
  <si>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</si>
  <si>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</si>
  <si>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JERSON TEODORO BATISTA RAMOS</t>
  </si>
  <si>
    <t>SUPERVISOR DE LIMPIEZA</t>
  </si>
  <si>
    <t>JESUS BIENVENIDO DIAZ FELIZ</t>
  </si>
  <si>
    <t>JOHANDRY DOLORES REYES CASTRO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</si>
  <si>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</si>
  <si>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</si>
  <si>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</si>
  <si>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</si>
  <si>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</si>
  <si>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</si>
  <si>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</si>
  <si>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</si>
  <si>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</si>
  <si>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</si>
  <si>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</si>
  <si>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</si>
  <si>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</si>
  <si>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DIVISION DE RECURSOS HUMANOS-URBE</t>
  </si>
  <si>
    <t xml:space="preserve">ENCARGADO DE RECURSOS HUMANOS </t>
  </si>
  <si>
    <t>MIGUELINA PEREZ RODRIGUEZ</t>
  </si>
  <si>
    <t>FEMENINNO</t>
  </si>
  <si>
    <t>MIRIAN JOSEFINA RAMIREZ MENDEZ</t>
  </si>
  <si>
    <t>NILZA CLARISSEL SOSA VALDEZ</t>
  </si>
  <si>
    <t xml:space="preserve">RECEPCIONISTA </t>
  </si>
  <si>
    <t>ONESIMO GOMEZ ALCANTARA</t>
  </si>
  <si>
    <t>PASCUAL DE JESUS ARIAS TAVERAS</t>
  </si>
  <si>
    <t>SANTA CRISTINA MATOS SANTANA</t>
  </si>
  <si>
    <t>SIGFREDO ANTONIO PE A LANTIGUA</t>
  </si>
  <si>
    <t>DOCENTE</t>
  </si>
  <si>
    <t>SIMEON BOLIVAR NUNEZ</t>
  </si>
  <si>
    <t>CONTROL I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</si>
  <si>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</si>
  <si>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</si>
  <si>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</si>
  <si>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</si>
  <si>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</si>
  <si>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</si>
  <si>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</si>
  <si>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</si>
  <si>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WILMER CARLOS TEJEDA SEVERINO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</si>
  <si>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</si>
  <si>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</si>
  <si>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</si>
  <si>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DEPARTAMENTO DE DISEÑO ARQUITECTONICO-URBE</t>
  </si>
  <si>
    <t>ANDRES PAINO HENRIQUEZ SANCHEZ</t>
  </si>
  <si>
    <t>DEPARTAMENTO DE DISENO ARQUITECTONICO -URBE</t>
  </si>
  <si>
    <t>ARQUITECTO (A)</t>
  </si>
  <si>
    <t>TEMPORAL CARGO DE CARRERA</t>
  </si>
  <si>
    <t>ANGEL MIGUEL MEJIA GARABITOS</t>
  </si>
  <si>
    <t xml:space="preserve">DIVISION DE TECNOLOGIAS DE LA INFORMACION Y COMUNICACIÓN URBE </t>
  </si>
  <si>
    <t xml:space="preserve">ADMINISTRADOR DE SERVIDORES </t>
  </si>
  <si>
    <t>ANYELI FONTIL FELIZ</t>
  </si>
  <si>
    <t>DIRECCION DE RELACIONES CON LA COMUNIDAD-URBE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</si>
  <si>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</si>
  <si>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</si>
  <si>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</si>
  <si>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</si>
  <si>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</si>
  <si>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</si>
  <si>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</si>
  <si>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</si>
  <si>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</si>
  <si>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</si>
  <si>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</si>
  <si>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</si>
  <si>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</si>
  <si>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</si>
  <si>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DIVISION JURUDICA-URBE</t>
  </si>
  <si>
    <t>FERNANDO ALFONSO SURIEL PORTELA</t>
  </si>
  <si>
    <t>DIVISION JURIDICA URBE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</si>
  <si>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</si>
  <si>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</si>
  <si>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</si>
  <si>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</si>
  <si>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</si>
  <si>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</si>
  <si>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</si>
  <si>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</si>
  <si>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</si>
  <si>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</si>
  <si>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</si>
  <si>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</si>
  <si>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</si>
  <si>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DIRECCION DE PROYECTOS DE RECAUDACION DE BARRIOS Y ENTORNOS -URBE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</si>
  <si>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</si>
  <si>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</si>
  <si>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</si>
  <si>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</si>
  <si>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</si>
  <si>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 xml:space="preserve"> DIRECCION ADMINISTRATIVA FINANCIERA -URBE</t>
  </si>
  <si>
    <t>JULIO CESAR SUERO VENTURA</t>
  </si>
  <si>
    <t>DIRECCION DE POYECTOS DE READECUACION DE BARRIOS Y ENTORNOS -URBE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</si>
  <si>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</si>
  <si>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</si>
  <si>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</si>
  <si>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</si>
  <si>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</si>
  <si>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</si>
  <si>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</si>
  <si>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ALFREDO MORILLO MESSON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</si>
  <si>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</si>
  <si>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</si>
  <si>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</si>
  <si>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</si>
  <si>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</si>
  <si>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RELACIONISTA PUBLICA</t>
  </si>
  <si>
    <t>MARIEL CIRIACO VILLEGAS</t>
  </si>
  <si>
    <t>MIGUEL PAULA PEÑA</t>
  </si>
  <si>
    <t>DIRECCION JURIDICA URBE</t>
  </si>
  <si>
    <t>MINOLY ANDREINA FERNANDEZ GUZMAN</t>
  </si>
  <si>
    <t>DIVISION DE RECURSOS HUMANOS</t>
  </si>
  <si>
    <t>NANCY MORENO BERROA</t>
  </si>
  <si>
    <t>NESTOR ANTOLIN CASTILLO SALAS</t>
  </si>
  <si>
    <t>PAOLA BEATRICE HERNANDEZ MAÑON</t>
  </si>
  <si>
    <t>ANALISTA DE PLANIFICACION</t>
  </si>
  <si>
    <t>PEDRO DAVID RECAREY MORROBEL</t>
  </si>
  <si>
    <t>RAFAEL ANTONIO CORDERO DIAZ</t>
  </si>
  <si>
    <t>ABOGADO (A)</t>
  </si>
  <si>
    <t>RAFAEL ELIAS TEJEDA LOPEZ</t>
  </si>
  <si>
    <t>DIVISION DE COMUNICACIONES URBE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</si>
  <si>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</si>
  <si>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</si>
  <si>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</si>
  <si>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</si>
  <si>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</si>
  <si>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</si>
  <si>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</si>
  <si>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</si>
  <si>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</si>
  <si>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</si>
  <si>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</si>
  <si>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</si>
  <si>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</si>
  <si>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</si>
  <si>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</si>
  <si>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</si>
  <si>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</si>
  <si>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</si>
  <si>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</si>
  <si>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</si>
  <si>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</si>
  <si>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</si>
  <si>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</si>
  <si>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MARIA ALEJANDRA GERMAN</t>
  </si>
  <si>
    <t>CAPITULO:  0201     SUBCAPTULO: 06     DAF:01     UE:0005     PROGRAMA: 18     SUBPROGRAMA: 0     PROYECTO: 01     ACTIVIDAD:0051     CUENTA: 2.1.1.2.08    FONDO:0100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</si>
  <si>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</si>
  <si>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</si>
  <si>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</si>
  <si>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</si>
  <si>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</si>
  <si>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</si>
  <si>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</si>
  <si>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</si>
  <si>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</si>
  <si>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</si>
  <si>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</si>
  <si>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</si>
  <si>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ROBINSON LOEZ SANTOS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</si>
  <si>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</si>
  <si>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</si>
  <si>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</si>
  <si>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</si>
  <si>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</si>
  <si>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</si>
  <si>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</si>
  <si>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</si>
  <si>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</si>
  <si>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DIVISION JURIDICA-URBE</t>
  </si>
  <si>
    <t>TEMPORAL</t>
  </si>
  <si>
    <t>FELIX BENJAMIN GIL CRUZ</t>
  </si>
  <si>
    <t>ASESOR TECNICO</t>
  </si>
  <si>
    <t>VICTOR ANTONIO VARGAS TAVAREZ</t>
  </si>
  <si>
    <t xml:space="preserve">FACILITADOR </t>
  </si>
  <si>
    <t>CAPITULO:  0201     SUBCAPTULO: 06     DAF:01     UE:005     PROGRAMA: 18     SUBPROGRAMA: 0     PROYECTO: 02     ACTIVIDAD:0051     CUENTA: 2.1.1.2.05    FONDO:0100</t>
  </si>
  <si>
    <t>EUSEGLY FLORIAN LABOUR</t>
  </si>
  <si>
    <t>SECRETARIA</t>
  </si>
  <si>
    <t>HUASCAR AMADO PERALTA GALVEZ</t>
  </si>
  <si>
    <t>ROSA DARIANA BAEZ ALMONTE</t>
  </si>
  <si>
    <t>JONATAN ALFREDO COLLADO DE DIOS</t>
  </si>
  <si>
    <t>CONCEPTO PAGO SUELDO 000001 - EMPLEADOS FIJOS CORRESPONDIENTE AL MES DE AGOSTO 2023</t>
  </si>
  <si>
    <t>ADAN RAMOS ACOSTA</t>
  </si>
  <si>
    <t>DIANA EMPERATRIZ PEREZ RUBIERA</t>
  </si>
  <si>
    <t xml:space="preserve">ENC. DIV. PLANIFICACION </t>
  </si>
  <si>
    <t>JAVIER DE JESUS BLANCO</t>
  </si>
  <si>
    <t>CAPITULO:  0201     SUBCAPTULO: 06     DAF:01     UE:005     PROGRAMA: 18     SUBPROGRAMA: 0     PROYECTO: 0     ACTIVIDAD:0001     CUENTA: 2.1.2.2.05    FONDO:0100</t>
  </si>
  <si>
    <t>Director Financiero</t>
  </si>
  <si>
    <t>EMPLEADOS FIJOS - PERSONAL DE VIGILANCIA CORRESPONDIENTE AL MES DE AGOSTO 2023</t>
  </si>
  <si>
    <t>EMPLEADOS TEMPORALES CORRESPONDIENTE 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</si>
</sst>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1" fillId="0" borderId="0" xfId="0" applyFont="1"/>
    <xf numFmtId="4" fontId="8" fillId="6" borderId="18" xfId="0" applyNumberFormat="1" applyFont="1" applyFill="1" applyBorder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7" xfId="0" applyFont="1" applyBorder="1" applyAlignment="1">
      <alignment horizontal="center"/>
    </xf>
    <xf numFmtId="0" fontId="13" fillId="0" borderId="27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4" fontId="9" fillId="6" borderId="18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4" fontId="6" fillId="4" borderId="15" xfId="1" applyNumberFormat="1" applyFont="1" applyFill="1" applyBorder="1" applyAlignment="1">
      <alignment horizontal="center" vertical="center" wrapText="1"/>
    </xf>
    <xf numFmtId="4" fontId="6" fillId="2" borderId="15" xfId="1" applyNumberFormat="1" applyFont="1" applyFill="1" applyBorder="1" applyAlignment="1">
      <alignment horizontal="center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/>
    </xf>
    <xf numFmtId="0" fontId="10" fillId="7" borderId="15" xfId="0" applyFont="1" applyFill="1" applyBorder="1" applyAlignment="1">
      <alignment vertical="center" wrapText="1"/>
    </xf>
    <xf numFmtId="39" fontId="5" fillId="2" borderId="15" xfId="1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7" borderId="15" xfId="0" applyFont="1" applyFill="1" applyBorder="1" applyAlignment="1">
      <alignment vertical="center" wrapText="1"/>
    </xf>
    <xf numFmtId="39" fontId="6" fillId="2" borderId="15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0" fillId="7" borderId="15" xfId="0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" fontId="8" fillId="6" borderId="15" xfId="0" applyNumberFormat="1" applyFont="1" applyFill="1" applyBorder="1" applyAlignment="1">
      <alignment horizontal="center"/>
    </xf>
    <xf numFmtId="43" fontId="5" fillId="2" borderId="15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/>
    </xf>
    <xf numFmtId="0" fontId="13" fillId="0" borderId="28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right" wrapText="1"/>
    </xf>
    <xf numFmtId="0" fontId="8" fillId="6" borderId="16" xfId="0" applyFont="1" applyFill="1" applyBorder="1" applyAlignment="1">
      <alignment horizontal="right" wrapText="1"/>
    </xf>
    <xf numFmtId="0" fontId="8" fillId="6" borderId="17" xfId="0" applyFont="1" applyFill="1" applyBorder="1" applyAlignment="1">
      <alignment horizontal="right" wrapText="1"/>
    </xf>
    <xf numFmtId="0" fontId="8" fillId="6" borderId="24" xfId="0" applyFont="1" applyFill="1" applyBorder="1" applyAlignment="1">
      <alignment horizontal="right" wrapText="1"/>
    </xf>
    <xf numFmtId="0" fontId="8" fillId="6" borderId="25" xfId="0" applyFont="1" applyFill="1" applyBorder="1" applyAlignment="1">
      <alignment horizontal="right" wrapText="1"/>
    </xf>
    <xf numFmtId="0" fontId="8" fillId="6" borderId="26" xfId="0" applyFont="1" applyFill="1" applyBorder="1" applyAlignment="1">
      <alignment horizontal="right" wrapText="1"/>
    </xf>
    <xf numFmtId="0" fontId="8" fillId="6" borderId="15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236497</xdr:colOff>
      <xdr:row>1</xdr:row>
      <xdr:rowOff>37520</xdr:rowOff>
    </xdr:from>
    <xdr:to>
      <xdr:col>2</xdr:col>
      <xdr:colOff>2324514</xdr:colOff>
      <xdr:row>4</xdr:row>
      <xdr:rowOff>38101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47" y="237545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284122</xdr:colOff>
      <xdr:row>1</xdr:row>
      <xdr:rowOff>94670</xdr:rowOff>
    </xdr:from>
    <xdr:to>
      <xdr:col>2</xdr:col>
      <xdr:colOff>2381250</xdr:colOff>
      <xdr:row>3</xdr:row>
      <xdr:rowOff>276226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172" y="294695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4</xdr:row>
      <xdr:rowOff>28576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A1:P64"/>
  <sheetViews>
    <sheetView topLeftCell="A53" workbookViewId="0">
      <selection activeCell="B2" sqref="B2:P65"/>
    </sheetView>
  </sheetViews>
  <sheetFormatPr baseColWidth="10" defaultRowHeight="15" x14ac:dyDescent="0.25"/>
  <cols>
    <col min="2" max="2" width="7.7109375" customWidth="1"/>
    <col min="3" max="3" width="50" customWidth="1"/>
    <col min="4" max="4" width="36.42578125" customWidth="1"/>
    <col min="5" max="5" width="22" bestFit="1" customWidth="1"/>
    <col min="6" max="6" width="12.28515625" customWidth="1"/>
    <col min="7" max="7" width="15" bestFit="1" customWidth="1"/>
    <col min="8" max="8" width="19.5703125" bestFit="1" customWidth="1"/>
    <col min="9" max="9" width="13.28515625" customWidth="1"/>
    <col min="10" max="10" width="16.140625" customWidth="1"/>
    <col min="11" max="11" width="12.28515625" bestFit="1" customWidth="1"/>
    <col min="12" max="12" width="13.42578125" bestFit="1" customWidth="1"/>
    <col min="13" max="13" width="13.140625" bestFit="1" customWidth="1"/>
    <col min="14" max="14" width="13" bestFit="1" customWidth="1"/>
    <col min="15" max="15" width="15.5703125" customWidth="1"/>
    <col min="16" max="16" width="15.42578125" customWidth="1"/>
    <col min="17" max="17" width="11.42578125" customWidth="1"/>
  </cols>
  <sheetData>
    <row r="1" spans="2:16" ht="15.75" thickBot="1" x14ac:dyDescent="0.3"/>
    <row r="2" spans="2:16" ht="15.75" thickBot="1" x14ac:dyDescent="0.3">
      <c r="B2" s="1"/>
      <c r="C2" s="2"/>
      <c r="D2" s="94" t="s">
        <v>0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2:16" ht="15.75" thickBot="1" x14ac:dyDescent="0.3">
      <c r="B3" s="3"/>
      <c r="C3" s="4"/>
      <c r="D3" s="94" t="s">
        <v>256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2:16" ht="29.25" customHeight="1" thickBot="1" x14ac:dyDescent="0.3">
      <c r="B4" s="5"/>
      <c r="C4" s="6"/>
      <c r="D4" s="94" t="s">
        <v>119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2:16" s="14" customFormat="1" ht="25.5" x14ac:dyDescent="0.25">
      <c r="B5" s="8" t="s">
        <v>1</v>
      </c>
      <c r="C5" s="9" t="s">
        <v>2</v>
      </c>
      <c r="D5" s="10" t="s">
        <v>3</v>
      </c>
      <c r="E5" s="10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1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3" t="s">
        <v>15</v>
      </c>
    </row>
    <row r="6" spans="2:16" ht="30" x14ac:dyDescent="0.25">
      <c r="B6" s="71">
        <v>1</v>
      </c>
      <c r="C6" s="57" t="s">
        <v>16</v>
      </c>
      <c r="D6" s="55" t="s">
        <v>17</v>
      </c>
      <c r="E6" s="61" t="s">
        <v>18</v>
      </c>
      <c r="F6" s="61" t="s">
        <v>19</v>
      </c>
      <c r="G6" s="61" t="s">
        <v>20</v>
      </c>
      <c r="H6" s="66">
        <v>125000</v>
      </c>
      <c r="I6" s="67">
        <v>0</v>
      </c>
      <c r="J6" s="66">
        <v>125000</v>
      </c>
      <c r="K6" s="67">
        <f t="shared" ref="K6:K58" si="0">H6*0.0287</f>
        <v>3587.5</v>
      </c>
      <c r="L6" s="67">
        <v>17985.990000000002</v>
      </c>
      <c r="M6" s="67">
        <f>H6*0.0304</f>
        <v>3800</v>
      </c>
      <c r="N6" s="67">
        <v>25</v>
      </c>
      <c r="O6" s="67">
        <f t="shared" ref="O6:O58" si="1">SUM(K6:N6)</f>
        <v>25398.49</v>
      </c>
      <c r="P6" s="67">
        <f t="shared" ref="P6:P37" si="2">H6-O6</f>
        <v>99601.51</v>
      </c>
    </row>
    <row r="7" spans="2:16" ht="45" x14ac:dyDescent="0.25">
      <c r="B7" s="71">
        <f>B6+1</f>
        <v>2</v>
      </c>
      <c r="C7" s="57" t="s">
        <v>21</v>
      </c>
      <c r="D7" s="58" t="s">
        <v>22</v>
      </c>
      <c r="E7" s="62" t="s">
        <v>23</v>
      </c>
      <c r="F7" s="62" t="s">
        <v>19</v>
      </c>
      <c r="G7" s="62" t="s">
        <v>24</v>
      </c>
      <c r="H7" s="68">
        <v>140000</v>
      </c>
      <c r="I7" s="67">
        <v>0</v>
      </c>
      <c r="J7" s="68">
        <v>140000</v>
      </c>
      <c r="K7" s="67">
        <f t="shared" si="0"/>
        <v>4018</v>
      </c>
      <c r="L7" s="67">
        <v>21514.37</v>
      </c>
      <c r="M7" s="67">
        <f t="shared" ref="M7:M58" si="3">H7*0.0304</f>
        <v>4256</v>
      </c>
      <c r="N7" s="67">
        <v>25</v>
      </c>
      <c r="O7" s="67">
        <f t="shared" si="1"/>
        <v>29813.37</v>
      </c>
      <c r="P7" s="67">
        <f t="shared" si="2"/>
        <v>110186.63</v>
      </c>
    </row>
    <row r="8" spans="2:16" ht="30" x14ac:dyDescent="0.25">
      <c r="B8" s="71">
        <f t="shared" ref="B8:B58" si="4">B7+1</f>
        <v>3</v>
      </c>
      <c r="C8" s="57" t="s">
        <v>25</v>
      </c>
      <c r="D8" s="55" t="s">
        <v>26</v>
      </c>
      <c r="E8" s="63" t="s">
        <v>27</v>
      </c>
      <c r="F8" s="61" t="s">
        <v>19</v>
      </c>
      <c r="G8" s="61" t="s">
        <v>20</v>
      </c>
      <c r="H8" s="66">
        <v>10600</v>
      </c>
      <c r="I8" s="67">
        <v>0</v>
      </c>
      <c r="J8" s="66">
        <v>10600</v>
      </c>
      <c r="K8" s="67">
        <f t="shared" si="0"/>
        <v>304.21999999999997</v>
      </c>
      <c r="L8" s="67">
        <v>0</v>
      </c>
      <c r="M8" s="67">
        <f t="shared" si="3"/>
        <v>322.24</v>
      </c>
      <c r="N8" s="67">
        <v>25</v>
      </c>
      <c r="O8" s="67">
        <f t="shared" si="1"/>
        <v>651.46</v>
      </c>
      <c r="P8" s="67">
        <f t="shared" si="2"/>
        <v>9948.5400000000009</v>
      </c>
    </row>
    <row r="9" spans="2:16" ht="30" x14ac:dyDescent="0.25">
      <c r="B9" s="71">
        <f t="shared" si="4"/>
        <v>4</v>
      </c>
      <c r="C9" s="57" t="s">
        <v>28</v>
      </c>
      <c r="D9" s="55" t="s">
        <v>29</v>
      </c>
      <c r="E9" s="61" t="s">
        <v>30</v>
      </c>
      <c r="F9" s="61" t="s">
        <v>19</v>
      </c>
      <c r="G9" s="61" t="s">
        <v>20</v>
      </c>
      <c r="H9" s="66">
        <v>50000</v>
      </c>
      <c r="I9" s="67">
        <v>0</v>
      </c>
      <c r="J9" s="66">
        <v>50000</v>
      </c>
      <c r="K9" s="67">
        <f t="shared" si="0"/>
        <v>1435</v>
      </c>
      <c r="L9" s="67">
        <v>0</v>
      </c>
      <c r="M9" s="67">
        <f t="shared" si="3"/>
        <v>1520</v>
      </c>
      <c r="N9" s="67">
        <v>14470.87</v>
      </c>
      <c r="O9" s="67">
        <f t="shared" si="1"/>
        <v>17425.870000000003</v>
      </c>
      <c r="P9" s="67">
        <f t="shared" si="2"/>
        <v>32574.129999999997</v>
      </c>
    </row>
    <row r="10" spans="2:16" ht="30" x14ac:dyDescent="0.25">
      <c r="B10" s="71">
        <f t="shared" si="4"/>
        <v>5</v>
      </c>
      <c r="C10" s="57" t="s">
        <v>31</v>
      </c>
      <c r="D10" s="55" t="s">
        <v>32</v>
      </c>
      <c r="E10" s="61" t="s">
        <v>33</v>
      </c>
      <c r="F10" s="61" t="s">
        <v>19</v>
      </c>
      <c r="G10" s="61" t="s">
        <v>20</v>
      </c>
      <c r="H10" s="66">
        <v>50000</v>
      </c>
      <c r="I10" s="67">
        <v>0</v>
      </c>
      <c r="J10" s="66">
        <v>50000</v>
      </c>
      <c r="K10" s="67">
        <f t="shared" si="0"/>
        <v>1435</v>
      </c>
      <c r="L10" s="67">
        <v>1854</v>
      </c>
      <c r="M10" s="67">
        <f t="shared" si="3"/>
        <v>1520</v>
      </c>
      <c r="N10" s="67">
        <v>25</v>
      </c>
      <c r="O10" s="67">
        <f t="shared" si="1"/>
        <v>4834</v>
      </c>
      <c r="P10" s="67">
        <f t="shared" si="2"/>
        <v>45166</v>
      </c>
    </row>
    <row r="11" spans="2:16" ht="30" x14ac:dyDescent="0.25">
      <c r="B11" s="71">
        <f t="shared" si="4"/>
        <v>6</v>
      </c>
      <c r="C11" s="57" t="s">
        <v>34</v>
      </c>
      <c r="D11" s="58" t="s">
        <v>26</v>
      </c>
      <c r="E11" s="64" t="s">
        <v>27</v>
      </c>
      <c r="F11" s="62" t="s">
        <v>19</v>
      </c>
      <c r="G11" s="62" t="s">
        <v>20</v>
      </c>
      <c r="H11" s="68">
        <v>10600</v>
      </c>
      <c r="I11" s="67">
        <v>0</v>
      </c>
      <c r="J11" s="68">
        <v>10600</v>
      </c>
      <c r="K11" s="67">
        <f t="shared" si="0"/>
        <v>304.21999999999997</v>
      </c>
      <c r="L11" s="67">
        <v>0</v>
      </c>
      <c r="M11" s="67">
        <f t="shared" si="3"/>
        <v>322.24</v>
      </c>
      <c r="N11" s="67">
        <v>25</v>
      </c>
      <c r="O11" s="67">
        <f t="shared" si="1"/>
        <v>651.46</v>
      </c>
      <c r="P11" s="67">
        <f t="shared" si="2"/>
        <v>9948.5400000000009</v>
      </c>
    </row>
    <row r="12" spans="2:16" ht="30" x14ac:dyDescent="0.25">
      <c r="B12" s="71">
        <f t="shared" si="4"/>
        <v>7</v>
      </c>
      <c r="C12" s="57" t="s">
        <v>35</v>
      </c>
      <c r="D12" s="55" t="s">
        <v>26</v>
      </c>
      <c r="E12" s="61" t="s">
        <v>92</v>
      </c>
      <c r="F12" s="61" t="s">
        <v>19</v>
      </c>
      <c r="G12" s="61" t="s">
        <v>24</v>
      </c>
      <c r="H12" s="66">
        <v>15400</v>
      </c>
      <c r="I12" s="67">
        <v>0</v>
      </c>
      <c r="J12" s="66">
        <v>15400</v>
      </c>
      <c r="K12" s="67">
        <f t="shared" si="0"/>
        <v>441.98</v>
      </c>
      <c r="L12" s="67">
        <v>0</v>
      </c>
      <c r="M12" s="67">
        <f t="shared" si="3"/>
        <v>468.16</v>
      </c>
      <c r="N12" s="67">
        <v>25</v>
      </c>
      <c r="O12" s="67">
        <f t="shared" si="1"/>
        <v>935.1400000000001</v>
      </c>
      <c r="P12" s="67">
        <f t="shared" si="2"/>
        <v>14464.86</v>
      </c>
    </row>
    <row r="13" spans="2:16" ht="30" x14ac:dyDescent="0.25">
      <c r="B13" s="71">
        <f t="shared" si="4"/>
        <v>8</v>
      </c>
      <c r="C13" s="57" t="s">
        <v>36</v>
      </c>
      <c r="D13" s="58" t="s">
        <v>37</v>
      </c>
      <c r="E13" s="62" t="s">
        <v>38</v>
      </c>
      <c r="F13" s="62" t="s">
        <v>19</v>
      </c>
      <c r="G13" s="62" t="s">
        <v>20</v>
      </c>
      <c r="H13" s="68">
        <v>22000</v>
      </c>
      <c r="I13" s="67">
        <v>0</v>
      </c>
      <c r="J13" s="68">
        <v>22000</v>
      </c>
      <c r="K13" s="67">
        <f t="shared" si="0"/>
        <v>631.4</v>
      </c>
      <c r="L13" s="67">
        <v>0</v>
      </c>
      <c r="M13" s="67">
        <f t="shared" si="3"/>
        <v>668.8</v>
      </c>
      <c r="N13" s="67">
        <v>3025</v>
      </c>
      <c r="O13" s="67">
        <f t="shared" si="1"/>
        <v>4325.2</v>
      </c>
      <c r="P13" s="67">
        <f t="shared" si="2"/>
        <v>17674.8</v>
      </c>
    </row>
    <row r="14" spans="2:16" x14ac:dyDescent="0.25">
      <c r="B14" s="71">
        <f t="shared" si="4"/>
        <v>9</v>
      </c>
      <c r="C14" s="57" t="s">
        <v>39</v>
      </c>
      <c r="D14" s="58" t="s">
        <v>40</v>
      </c>
      <c r="E14" s="63" t="s">
        <v>41</v>
      </c>
      <c r="F14" s="61" t="s">
        <v>19</v>
      </c>
      <c r="G14" s="61" t="s">
        <v>24</v>
      </c>
      <c r="H14" s="66">
        <v>75000</v>
      </c>
      <c r="I14" s="67">
        <v>0</v>
      </c>
      <c r="J14" s="66">
        <v>75000</v>
      </c>
      <c r="K14" s="67">
        <f t="shared" si="0"/>
        <v>2152.5</v>
      </c>
      <c r="L14" s="67">
        <v>5379.47</v>
      </c>
      <c r="M14" s="67">
        <f t="shared" si="3"/>
        <v>2280</v>
      </c>
      <c r="N14" s="67">
        <v>2083.5</v>
      </c>
      <c r="O14" s="67">
        <f t="shared" si="1"/>
        <v>11895.470000000001</v>
      </c>
      <c r="P14" s="67">
        <f t="shared" si="2"/>
        <v>63104.53</v>
      </c>
    </row>
    <row r="15" spans="2:16" ht="45" x14ac:dyDescent="0.25">
      <c r="B15" s="71">
        <f t="shared" si="4"/>
        <v>10</v>
      </c>
      <c r="C15" s="57" t="s">
        <v>42</v>
      </c>
      <c r="D15" s="55" t="s">
        <v>43</v>
      </c>
      <c r="E15" s="61" t="s">
        <v>44</v>
      </c>
      <c r="F15" s="61" t="s">
        <v>19</v>
      </c>
      <c r="G15" s="61" t="s">
        <v>45</v>
      </c>
      <c r="H15" s="66">
        <v>180000</v>
      </c>
      <c r="I15" s="67">
        <v>0</v>
      </c>
      <c r="J15" s="66">
        <v>180000</v>
      </c>
      <c r="K15" s="67">
        <f t="shared" si="0"/>
        <v>5166</v>
      </c>
      <c r="L15" s="67">
        <v>30923.37</v>
      </c>
      <c r="M15" s="67">
        <f t="shared" si="3"/>
        <v>5472</v>
      </c>
      <c r="N15" s="67">
        <v>5025</v>
      </c>
      <c r="O15" s="67">
        <f t="shared" si="1"/>
        <v>46586.369999999995</v>
      </c>
      <c r="P15" s="67">
        <f t="shared" si="2"/>
        <v>133413.63</v>
      </c>
    </row>
    <row r="16" spans="2:16" ht="45" x14ac:dyDescent="0.25">
      <c r="B16" s="71">
        <f t="shared" si="4"/>
        <v>11</v>
      </c>
      <c r="C16" s="57" t="s">
        <v>46</v>
      </c>
      <c r="D16" s="58" t="s">
        <v>47</v>
      </c>
      <c r="E16" s="62" t="s">
        <v>48</v>
      </c>
      <c r="F16" s="62" t="s">
        <v>19</v>
      </c>
      <c r="G16" s="62" t="s">
        <v>20</v>
      </c>
      <c r="H16" s="68">
        <v>111253</v>
      </c>
      <c r="I16" s="67">
        <v>0</v>
      </c>
      <c r="J16" s="68">
        <v>111253</v>
      </c>
      <c r="K16" s="67">
        <f t="shared" si="0"/>
        <v>3192.9611</v>
      </c>
      <c r="L16" s="67">
        <v>14752.36</v>
      </c>
      <c r="M16" s="67">
        <f t="shared" si="3"/>
        <v>3382.0911999999998</v>
      </c>
      <c r="N16" s="67">
        <v>25</v>
      </c>
      <c r="O16" s="67">
        <f t="shared" si="1"/>
        <v>21352.4123</v>
      </c>
      <c r="P16" s="67">
        <f t="shared" si="2"/>
        <v>89900.587700000004</v>
      </c>
    </row>
    <row r="17" spans="2:16" ht="30" x14ac:dyDescent="0.25">
      <c r="B17" s="71">
        <f t="shared" si="4"/>
        <v>12</v>
      </c>
      <c r="C17" s="57" t="s">
        <v>49</v>
      </c>
      <c r="D17" s="55" t="s">
        <v>37</v>
      </c>
      <c r="E17" s="63" t="s">
        <v>50</v>
      </c>
      <c r="F17" s="61" t="s">
        <v>19</v>
      </c>
      <c r="G17" s="61" t="s">
        <v>24</v>
      </c>
      <c r="H17" s="66">
        <v>180000</v>
      </c>
      <c r="I17" s="67">
        <v>0</v>
      </c>
      <c r="J17" s="66">
        <v>180000</v>
      </c>
      <c r="K17" s="67">
        <f t="shared" si="0"/>
        <v>5166</v>
      </c>
      <c r="L17" s="67">
        <v>30923.37</v>
      </c>
      <c r="M17" s="67">
        <f t="shared" si="3"/>
        <v>5472</v>
      </c>
      <c r="N17" s="67">
        <v>25</v>
      </c>
      <c r="O17" s="67">
        <f t="shared" si="1"/>
        <v>41586.369999999995</v>
      </c>
      <c r="P17" s="67">
        <f t="shared" si="2"/>
        <v>138413.63</v>
      </c>
    </row>
    <row r="18" spans="2:16" ht="30" x14ac:dyDescent="0.25">
      <c r="B18" s="71">
        <f t="shared" si="4"/>
        <v>13</v>
      </c>
      <c r="C18" s="57" t="s">
        <v>51</v>
      </c>
      <c r="D18" s="58" t="s">
        <v>37</v>
      </c>
      <c r="E18" s="62" t="s">
        <v>52</v>
      </c>
      <c r="F18" s="62" t="s">
        <v>19</v>
      </c>
      <c r="G18" s="62" t="s">
        <v>20</v>
      </c>
      <c r="H18" s="68">
        <v>80000</v>
      </c>
      <c r="I18" s="67">
        <v>0</v>
      </c>
      <c r="J18" s="68">
        <v>80000</v>
      </c>
      <c r="K18" s="67">
        <f t="shared" si="0"/>
        <v>2296</v>
      </c>
      <c r="L18" s="67">
        <v>7400.87</v>
      </c>
      <c r="M18" s="67">
        <f t="shared" si="3"/>
        <v>2432</v>
      </c>
      <c r="N18" s="67">
        <v>7625</v>
      </c>
      <c r="O18" s="67">
        <f t="shared" si="1"/>
        <v>19753.87</v>
      </c>
      <c r="P18" s="67">
        <f t="shared" si="2"/>
        <v>60246.130000000005</v>
      </c>
    </row>
    <row r="19" spans="2:16" ht="30" x14ac:dyDescent="0.25">
      <c r="B19" s="71">
        <f t="shared" si="4"/>
        <v>14</v>
      </c>
      <c r="C19" s="57" t="s">
        <v>53</v>
      </c>
      <c r="D19" s="55" t="s">
        <v>120</v>
      </c>
      <c r="E19" s="61" t="s">
        <v>54</v>
      </c>
      <c r="F19" s="61" t="s">
        <v>19</v>
      </c>
      <c r="G19" s="61" t="s">
        <v>24</v>
      </c>
      <c r="H19" s="66">
        <v>75000</v>
      </c>
      <c r="I19" s="67" t="s">
        <v>55</v>
      </c>
      <c r="J19" s="66">
        <v>75000</v>
      </c>
      <c r="K19" s="67">
        <f t="shared" si="0"/>
        <v>2152.5</v>
      </c>
      <c r="L19" s="67">
        <v>6309.38</v>
      </c>
      <c r="M19" s="67">
        <f t="shared" si="3"/>
        <v>2280</v>
      </c>
      <c r="N19" s="67">
        <v>25</v>
      </c>
      <c r="O19" s="67">
        <f t="shared" si="1"/>
        <v>10766.880000000001</v>
      </c>
      <c r="P19" s="67">
        <f t="shared" si="2"/>
        <v>64233.119999999995</v>
      </c>
    </row>
    <row r="20" spans="2:16" ht="30" x14ac:dyDescent="0.25">
      <c r="B20" s="71">
        <f t="shared" si="4"/>
        <v>15</v>
      </c>
      <c r="C20" s="57" t="s">
        <v>56</v>
      </c>
      <c r="D20" s="55" t="s">
        <v>22</v>
      </c>
      <c r="E20" s="61" t="s">
        <v>57</v>
      </c>
      <c r="F20" s="61" t="s">
        <v>19</v>
      </c>
      <c r="G20" s="61" t="s">
        <v>24</v>
      </c>
      <c r="H20" s="66">
        <v>150000</v>
      </c>
      <c r="I20" s="67">
        <v>0</v>
      </c>
      <c r="J20" s="66">
        <v>150000</v>
      </c>
      <c r="K20" s="67">
        <f t="shared" si="0"/>
        <v>4305</v>
      </c>
      <c r="L20" s="67">
        <v>23866.62</v>
      </c>
      <c r="M20" s="67">
        <f t="shared" si="3"/>
        <v>4560</v>
      </c>
      <c r="N20" s="67">
        <v>16025</v>
      </c>
      <c r="O20" s="67">
        <f t="shared" si="1"/>
        <v>48756.619999999995</v>
      </c>
      <c r="P20" s="67">
        <f t="shared" si="2"/>
        <v>101243.38</v>
      </c>
    </row>
    <row r="21" spans="2:16" ht="45" x14ac:dyDescent="0.25">
      <c r="B21" s="71">
        <f t="shared" si="4"/>
        <v>16</v>
      </c>
      <c r="C21" s="57" t="s">
        <v>251</v>
      </c>
      <c r="D21" s="55" t="s">
        <v>47</v>
      </c>
      <c r="E21" s="61" t="s">
        <v>252</v>
      </c>
      <c r="F21" s="61" t="s">
        <v>19</v>
      </c>
      <c r="G21" s="61" t="s">
        <v>20</v>
      </c>
      <c r="H21" s="66">
        <v>45000</v>
      </c>
      <c r="I21" s="67">
        <v>0</v>
      </c>
      <c r="J21" s="66">
        <v>45000</v>
      </c>
      <c r="K21" s="67">
        <f t="shared" si="0"/>
        <v>1291.5</v>
      </c>
      <c r="L21" s="67">
        <v>0</v>
      </c>
      <c r="M21" s="67">
        <f t="shared" si="3"/>
        <v>1368</v>
      </c>
      <c r="N21" s="67">
        <v>25</v>
      </c>
      <c r="O21" s="67">
        <f t="shared" si="1"/>
        <v>2684.5</v>
      </c>
      <c r="P21" s="67">
        <f t="shared" si="2"/>
        <v>42315.5</v>
      </c>
    </row>
    <row r="22" spans="2:16" ht="45" x14ac:dyDescent="0.25">
      <c r="B22" s="71">
        <f t="shared" si="4"/>
        <v>17</v>
      </c>
      <c r="C22" s="57" t="s">
        <v>58</v>
      </c>
      <c r="D22" s="55" t="s">
        <v>43</v>
      </c>
      <c r="E22" s="61" t="s">
        <v>59</v>
      </c>
      <c r="F22" s="61" t="s">
        <v>19</v>
      </c>
      <c r="G22" s="61" t="s">
        <v>24</v>
      </c>
      <c r="H22" s="66">
        <v>150000</v>
      </c>
      <c r="I22" s="67">
        <v>0</v>
      </c>
      <c r="J22" s="66">
        <v>150000</v>
      </c>
      <c r="K22" s="67">
        <f t="shared" si="0"/>
        <v>4305</v>
      </c>
      <c r="L22" s="67">
        <v>23866.62</v>
      </c>
      <c r="M22" s="67">
        <f t="shared" si="3"/>
        <v>4560</v>
      </c>
      <c r="N22" s="67">
        <v>25</v>
      </c>
      <c r="O22" s="67">
        <f t="shared" si="1"/>
        <v>32756.62</v>
      </c>
      <c r="P22" s="67">
        <f t="shared" si="2"/>
        <v>117243.38</v>
      </c>
    </row>
    <row r="23" spans="2:16" ht="30" x14ac:dyDescent="0.25">
      <c r="B23" s="71">
        <f t="shared" si="4"/>
        <v>18</v>
      </c>
      <c r="C23" s="57" t="s">
        <v>60</v>
      </c>
      <c r="D23" s="58" t="s">
        <v>29</v>
      </c>
      <c r="E23" s="62" t="s">
        <v>61</v>
      </c>
      <c r="F23" s="62" t="s">
        <v>19</v>
      </c>
      <c r="G23" s="62" t="s">
        <v>20</v>
      </c>
      <c r="H23" s="68">
        <v>46000</v>
      </c>
      <c r="I23" s="67">
        <v>0</v>
      </c>
      <c r="J23" s="68">
        <v>46000</v>
      </c>
      <c r="K23" s="67">
        <f t="shared" si="0"/>
        <v>1320.2</v>
      </c>
      <c r="L23" s="67">
        <v>0</v>
      </c>
      <c r="M23" s="67">
        <f t="shared" si="3"/>
        <v>1398.4</v>
      </c>
      <c r="N23" s="67">
        <v>6602.45</v>
      </c>
      <c r="O23" s="67">
        <f t="shared" si="1"/>
        <v>9321.0499999999993</v>
      </c>
      <c r="P23" s="67">
        <f t="shared" si="2"/>
        <v>36678.949999999997</v>
      </c>
    </row>
    <row r="24" spans="2:16" ht="45" x14ac:dyDescent="0.25">
      <c r="B24" s="71">
        <f t="shared" si="4"/>
        <v>19</v>
      </c>
      <c r="C24" s="57" t="s">
        <v>62</v>
      </c>
      <c r="D24" s="58" t="s">
        <v>17</v>
      </c>
      <c r="E24" s="62" t="s">
        <v>63</v>
      </c>
      <c r="F24" s="62" t="s">
        <v>19</v>
      </c>
      <c r="G24" s="62" t="s">
        <v>20</v>
      </c>
      <c r="H24" s="68">
        <v>143000</v>
      </c>
      <c r="I24" s="67">
        <v>0</v>
      </c>
      <c r="J24" s="68">
        <v>143000</v>
      </c>
      <c r="K24" s="67">
        <f t="shared" si="0"/>
        <v>4104.1000000000004</v>
      </c>
      <c r="L24" s="67">
        <v>22220.04</v>
      </c>
      <c r="M24" s="67">
        <f t="shared" si="3"/>
        <v>4347.2</v>
      </c>
      <c r="N24" s="67">
        <v>25</v>
      </c>
      <c r="O24" s="67">
        <f t="shared" si="1"/>
        <v>30696.34</v>
      </c>
      <c r="P24" s="67">
        <f t="shared" si="2"/>
        <v>112303.66</v>
      </c>
    </row>
    <row r="25" spans="2:16" ht="45" x14ac:dyDescent="0.25">
      <c r="B25" s="71">
        <f t="shared" si="4"/>
        <v>20</v>
      </c>
      <c r="C25" s="57" t="s">
        <v>64</v>
      </c>
      <c r="D25" s="55" t="s">
        <v>65</v>
      </c>
      <c r="E25" s="61" t="s">
        <v>66</v>
      </c>
      <c r="F25" s="61" t="s">
        <v>19</v>
      </c>
      <c r="G25" s="61" t="s">
        <v>20</v>
      </c>
      <c r="H25" s="66">
        <v>44500</v>
      </c>
      <c r="I25" s="67">
        <v>0</v>
      </c>
      <c r="J25" s="66">
        <v>44500</v>
      </c>
      <c r="K25" s="67">
        <f t="shared" si="0"/>
        <v>1277.1500000000001</v>
      </c>
      <c r="L25" s="67">
        <v>0</v>
      </c>
      <c r="M25" s="67">
        <f t="shared" si="3"/>
        <v>1352.8</v>
      </c>
      <c r="N25" s="67">
        <v>25</v>
      </c>
      <c r="O25" s="67">
        <f t="shared" si="1"/>
        <v>2654.95</v>
      </c>
      <c r="P25" s="67">
        <f t="shared" si="2"/>
        <v>41845.050000000003</v>
      </c>
    </row>
    <row r="26" spans="2:16" ht="45" x14ac:dyDescent="0.25">
      <c r="B26" s="71">
        <f t="shared" si="4"/>
        <v>21</v>
      </c>
      <c r="C26" s="57" t="s">
        <v>67</v>
      </c>
      <c r="D26" s="55" t="s">
        <v>43</v>
      </c>
      <c r="E26" s="61" t="s">
        <v>68</v>
      </c>
      <c r="F26" s="61" t="s">
        <v>19</v>
      </c>
      <c r="G26" s="61" t="s">
        <v>20</v>
      </c>
      <c r="H26" s="66">
        <v>68000</v>
      </c>
      <c r="I26" s="67">
        <v>0</v>
      </c>
      <c r="J26" s="66">
        <v>68000</v>
      </c>
      <c r="K26" s="67">
        <f t="shared" si="0"/>
        <v>1951.6</v>
      </c>
      <c r="L26" s="67">
        <v>2110.48</v>
      </c>
      <c r="M26" s="67">
        <f t="shared" si="3"/>
        <v>2067.1999999999998</v>
      </c>
      <c r="N26" s="67">
        <v>10025</v>
      </c>
      <c r="O26" s="67">
        <f t="shared" si="1"/>
        <v>16154.279999999999</v>
      </c>
      <c r="P26" s="67">
        <f t="shared" si="2"/>
        <v>51845.72</v>
      </c>
    </row>
    <row r="27" spans="2:16" ht="60" x14ac:dyDescent="0.25">
      <c r="B27" s="71">
        <f t="shared" si="4"/>
        <v>22</v>
      </c>
      <c r="C27" s="57" t="s">
        <v>69</v>
      </c>
      <c r="D27" s="59" t="s">
        <v>70</v>
      </c>
      <c r="E27" s="61" t="s">
        <v>57</v>
      </c>
      <c r="F27" s="61" t="s">
        <v>19</v>
      </c>
      <c r="G27" s="61" t="s">
        <v>24</v>
      </c>
      <c r="H27" s="66">
        <v>180000</v>
      </c>
      <c r="I27" s="67">
        <v>0</v>
      </c>
      <c r="J27" s="66">
        <v>180000</v>
      </c>
      <c r="K27" s="67">
        <f t="shared" si="0"/>
        <v>5166</v>
      </c>
      <c r="L27" s="67">
        <v>30923.37</v>
      </c>
      <c r="M27" s="67">
        <f t="shared" si="3"/>
        <v>5472</v>
      </c>
      <c r="N27" s="67">
        <v>25</v>
      </c>
      <c r="O27" s="67">
        <f t="shared" si="1"/>
        <v>41586.369999999995</v>
      </c>
      <c r="P27" s="67">
        <f t="shared" si="2"/>
        <v>138413.63</v>
      </c>
    </row>
    <row r="28" spans="2:16" ht="30" x14ac:dyDescent="0.25">
      <c r="B28" s="71">
        <f t="shared" si="4"/>
        <v>23</v>
      </c>
      <c r="C28" s="57" t="s">
        <v>71</v>
      </c>
      <c r="D28" s="55" t="s">
        <v>37</v>
      </c>
      <c r="E28" s="61" t="s">
        <v>72</v>
      </c>
      <c r="F28" s="61" t="s">
        <v>19</v>
      </c>
      <c r="G28" s="61" t="s">
        <v>24</v>
      </c>
      <c r="H28" s="66">
        <v>75000</v>
      </c>
      <c r="I28" s="67">
        <v>0</v>
      </c>
      <c r="J28" s="66">
        <v>75000</v>
      </c>
      <c r="K28" s="67">
        <f t="shared" si="0"/>
        <v>2152.5</v>
      </c>
      <c r="L28" s="67">
        <v>4297.03</v>
      </c>
      <c r="M28" s="67">
        <f t="shared" si="3"/>
        <v>2280</v>
      </c>
      <c r="N28" s="67">
        <v>1602.45</v>
      </c>
      <c r="O28" s="67">
        <f t="shared" si="1"/>
        <v>10331.98</v>
      </c>
      <c r="P28" s="67">
        <f t="shared" si="2"/>
        <v>64668.020000000004</v>
      </c>
    </row>
    <row r="29" spans="2:16" ht="30" x14ac:dyDescent="0.25">
      <c r="B29" s="71">
        <f t="shared" si="4"/>
        <v>24</v>
      </c>
      <c r="C29" s="57" t="s">
        <v>253</v>
      </c>
      <c r="D29" s="55" t="s">
        <v>22</v>
      </c>
      <c r="E29" s="61" t="s">
        <v>134</v>
      </c>
      <c r="F29" s="61" t="s">
        <v>19</v>
      </c>
      <c r="G29" s="61" t="s">
        <v>24</v>
      </c>
      <c r="H29" s="66">
        <v>100000</v>
      </c>
      <c r="I29" s="67">
        <v>0</v>
      </c>
      <c r="J29" s="66">
        <v>100000</v>
      </c>
      <c r="K29" s="67">
        <f t="shared" si="0"/>
        <v>2870</v>
      </c>
      <c r="L29" s="67">
        <v>12105.37</v>
      </c>
      <c r="M29" s="67">
        <f t="shared" si="3"/>
        <v>3040</v>
      </c>
      <c r="N29" s="67">
        <v>9733.4</v>
      </c>
      <c r="O29" s="67">
        <f t="shared" si="1"/>
        <v>27748.770000000004</v>
      </c>
      <c r="P29" s="67">
        <f t="shared" si="2"/>
        <v>72251.23</v>
      </c>
    </row>
    <row r="30" spans="2:16" ht="30" x14ac:dyDescent="0.25">
      <c r="B30" s="71">
        <f t="shared" si="4"/>
        <v>25</v>
      </c>
      <c r="C30" s="57" t="s">
        <v>73</v>
      </c>
      <c r="D30" s="55" t="s">
        <v>26</v>
      </c>
      <c r="E30" s="61" t="s">
        <v>74</v>
      </c>
      <c r="F30" s="61" t="s">
        <v>19</v>
      </c>
      <c r="G30" s="61" t="s">
        <v>20</v>
      </c>
      <c r="H30" s="66">
        <v>80000</v>
      </c>
      <c r="I30" s="67">
        <v>0</v>
      </c>
      <c r="J30" s="66">
        <v>80000</v>
      </c>
      <c r="K30" s="67">
        <f t="shared" si="0"/>
        <v>2296</v>
      </c>
      <c r="L30" s="67">
        <v>7400.87</v>
      </c>
      <c r="M30" s="67">
        <f t="shared" si="3"/>
        <v>2432</v>
      </c>
      <c r="N30" s="67">
        <v>16621.060000000001</v>
      </c>
      <c r="O30" s="67">
        <f t="shared" si="1"/>
        <v>28749.93</v>
      </c>
      <c r="P30" s="67">
        <f t="shared" si="2"/>
        <v>51250.07</v>
      </c>
    </row>
    <row r="31" spans="2:16" ht="45" x14ac:dyDescent="0.25">
      <c r="B31" s="71">
        <f t="shared" si="4"/>
        <v>26</v>
      </c>
      <c r="C31" s="57" t="s">
        <v>75</v>
      </c>
      <c r="D31" s="58" t="s">
        <v>47</v>
      </c>
      <c r="E31" s="62" t="s">
        <v>76</v>
      </c>
      <c r="F31" s="62" t="s">
        <v>19</v>
      </c>
      <c r="G31" s="62" t="s">
        <v>24</v>
      </c>
      <c r="H31" s="68">
        <v>50000</v>
      </c>
      <c r="I31" s="67">
        <v>0</v>
      </c>
      <c r="J31" s="68">
        <v>50000</v>
      </c>
      <c r="K31" s="67">
        <f t="shared" si="0"/>
        <v>1435</v>
      </c>
      <c r="L31" s="67">
        <v>0</v>
      </c>
      <c r="M31" s="67">
        <f t="shared" si="3"/>
        <v>1520</v>
      </c>
      <c r="N31" s="67">
        <v>25</v>
      </c>
      <c r="O31" s="67">
        <f t="shared" si="1"/>
        <v>2980</v>
      </c>
      <c r="P31" s="67">
        <f t="shared" si="2"/>
        <v>47020</v>
      </c>
    </row>
    <row r="32" spans="2:16" ht="30" x14ac:dyDescent="0.25">
      <c r="B32" s="71">
        <f t="shared" si="4"/>
        <v>27</v>
      </c>
      <c r="C32" s="57" t="s">
        <v>77</v>
      </c>
      <c r="D32" s="58" t="s">
        <v>26</v>
      </c>
      <c r="E32" s="62" t="s">
        <v>78</v>
      </c>
      <c r="F32" s="62" t="s">
        <v>19</v>
      </c>
      <c r="G32" s="62" t="s">
        <v>24</v>
      </c>
      <c r="H32" s="68">
        <v>29600</v>
      </c>
      <c r="I32" s="67">
        <v>0</v>
      </c>
      <c r="J32" s="68">
        <v>29600</v>
      </c>
      <c r="K32" s="67">
        <f t="shared" si="0"/>
        <v>849.52</v>
      </c>
      <c r="L32" s="67">
        <v>0</v>
      </c>
      <c r="M32" s="67">
        <f t="shared" si="3"/>
        <v>899.84</v>
      </c>
      <c r="N32" s="67">
        <v>25</v>
      </c>
      <c r="O32" s="67">
        <f t="shared" si="1"/>
        <v>1774.3600000000001</v>
      </c>
      <c r="P32" s="67">
        <f t="shared" si="2"/>
        <v>27825.64</v>
      </c>
    </row>
    <row r="33" spans="2:16" ht="60" x14ac:dyDescent="0.25">
      <c r="B33" s="71">
        <f t="shared" si="4"/>
        <v>28</v>
      </c>
      <c r="C33" s="57" t="s">
        <v>79</v>
      </c>
      <c r="D33" s="58" t="s">
        <v>70</v>
      </c>
      <c r="E33" s="62" t="s">
        <v>18</v>
      </c>
      <c r="F33" s="62" t="s">
        <v>19</v>
      </c>
      <c r="G33" s="62" t="s">
        <v>24</v>
      </c>
      <c r="H33" s="68">
        <v>175000</v>
      </c>
      <c r="I33" s="67">
        <v>0</v>
      </c>
      <c r="J33" s="68">
        <v>175000</v>
      </c>
      <c r="K33" s="67">
        <f t="shared" si="0"/>
        <v>5022.5</v>
      </c>
      <c r="L33" s="67">
        <v>29747.24</v>
      </c>
      <c r="M33" s="67">
        <f t="shared" si="3"/>
        <v>5320</v>
      </c>
      <c r="N33" s="67">
        <v>25</v>
      </c>
      <c r="O33" s="67">
        <f t="shared" si="1"/>
        <v>40114.740000000005</v>
      </c>
      <c r="P33" s="67">
        <f t="shared" si="2"/>
        <v>134885.26</v>
      </c>
    </row>
    <row r="34" spans="2:16" ht="30" x14ac:dyDescent="0.25">
      <c r="B34" s="71">
        <f t="shared" si="4"/>
        <v>29</v>
      </c>
      <c r="C34" s="57" t="s">
        <v>80</v>
      </c>
      <c r="D34" s="55" t="s">
        <v>26</v>
      </c>
      <c r="E34" s="61" t="s">
        <v>27</v>
      </c>
      <c r="F34" s="61" t="s">
        <v>19</v>
      </c>
      <c r="G34" s="61" t="s">
        <v>20</v>
      </c>
      <c r="H34" s="66">
        <v>10600</v>
      </c>
      <c r="I34" s="67">
        <v>0</v>
      </c>
      <c r="J34" s="66">
        <v>10600</v>
      </c>
      <c r="K34" s="67">
        <f t="shared" si="0"/>
        <v>304.21999999999997</v>
      </c>
      <c r="L34" s="67">
        <v>0</v>
      </c>
      <c r="M34" s="67">
        <f t="shared" si="3"/>
        <v>322.24</v>
      </c>
      <c r="N34" s="67">
        <v>25</v>
      </c>
      <c r="O34" s="67">
        <f t="shared" si="1"/>
        <v>651.46</v>
      </c>
      <c r="P34" s="67">
        <f t="shared" si="2"/>
        <v>9948.5400000000009</v>
      </c>
    </row>
    <row r="35" spans="2:16" ht="30" x14ac:dyDescent="0.25">
      <c r="B35" s="71">
        <f t="shared" si="4"/>
        <v>30</v>
      </c>
      <c r="C35" s="57" t="s">
        <v>255</v>
      </c>
      <c r="D35" s="55" t="s">
        <v>65</v>
      </c>
      <c r="E35" s="61" t="s">
        <v>117</v>
      </c>
      <c r="F35" s="61" t="s">
        <v>19</v>
      </c>
      <c r="G35" s="61" t="s">
        <v>24</v>
      </c>
      <c r="H35" s="66">
        <v>25000</v>
      </c>
      <c r="I35" s="67">
        <v>0</v>
      </c>
      <c r="J35" s="66">
        <v>25000</v>
      </c>
      <c r="K35" s="67">
        <f t="shared" si="0"/>
        <v>717.5</v>
      </c>
      <c r="L35" s="67">
        <v>0</v>
      </c>
      <c r="M35" s="67">
        <f t="shared" si="3"/>
        <v>760</v>
      </c>
      <c r="N35" s="67">
        <v>25</v>
      </c>
      <c r="O35" s="67">
        <f t="shared" si="1"/>
        <v>1502.5</v>
      </c>
      <c r="P35" s="67">
        <f t="shared" si="2"/>
        <v>23497.5</v>
      </c>
    </row>
    <row r="36" spans="2:16" ht="30" x14ac:dyDescent="0.25">
      <c r="B36" s="71">
        <f t="shared" si="4"/>
        <v>31</v>
      </c>
      <c r="C36" s="57" t="s">
        <v>81</v>
      </c>
      <c r="D36" s="55" t="s">
        <v>37</v>
      </c>
      <c r="E36" s="61" t="s">
        <v>82</v>
      </c>
      <c r="F36" s="61" t="s">
        <v>19</v>
      </c>
      <c r="G36" s="61" t="s">
        <v>24</v>
      </c>
      <c r="H36" s="66">
        <v>22000</v>
      </c>
      <c r="I36" s="67">
        <v>0</v>
      </c>
      <c r="J36" s="66">
        <v>22000</v>
      </c>
      <c r="K36" s="67">
        <f t="shared" si="0"/>
        <v>631.4</v>
      </c>
      <c r="L36" s="67">
        <v>0</v>
      </c>
      <c r="M36" s="67">
        <f t="shared" si="3"/>
        <v>668.8</v>
      </c>
      <c r="N36" s="67">
        <v>5057.08</v>
      </c>
      <c r="O36" s="67">
        <f t="shared" si="1"/>
        <v>6357.28</v>
      </c>
      <c r="P36" s="67">
        <f t="shared" si="2"/>
        <v>15642.720000000001</v>
      </c>
    </row>
    <row r="37" spans="2:16" ht="45" x14ac:dyDescent="0.25">
      <c r="B37" s="71">
        <f t="shared" si="4"/>
        <v>32</v>
      </c>
      <c r="C37" s="57" t="s">
        <v>83</v>
      </c>
      <c r="D37" s="55" t="s">
        <v>47</v>
      </c>
      <c r="E37" s="61" t="s">
        <v>74</v>
      </c>
      <c r="F37" s="61" t="s">
        <v>19</v>
      </c>
      <c r="G37" s="61" t="s">
        <v>24</v>
      </c>
      <c r="H37" s="66">
        <v>40000</v>
      </c>
      <c r="I37" s="67">
        <v>0</v>
      </c>
      <c r="J37" s="66">
        <v>40000</v>
      </c>
      <c r="K37" s="67">
        <f t="shared" si="0"/>
        <v>1148</v>
      </c>
      <c r="L37" s="67" t="s">
        <v>55</v>
      </c>
      <c r="M37" s="67">
        <f t="shared" si="3"/>
        <v>1216</v>
      </c>
      <c r="N37" s="67">
        <v>25</v>
      </c>
      <c r="O37" s="67">
        <f t="shared" si="1"/>
        <v>2389</v>
      </c>
      <c r="P37" s="67">
        <f t="shared" si="2"/>
        <v>37611</v>
      </c>
    </row>
    <row r="38" spans="2:16" ht="30" x14ac:dyDescent="0.25">
      <c r="B38" s="71">
        <f t="shared" si="4"/>
        <v>33</v>
      </c>
      <c r="C38" s="57" t="s">
        <v>84</v>
      </c>
      <c r="D38" s="58" t="s">
        <v>22</v>
      </c>
      <c r="E38" s="62" t="s">
        <v>85</v>
      </c>
      <c r="F38" s="62" t="s">
        <v>19</v>
      </c>
      <c r="G38" s="62" t="s">
        <v>24</v>
      </c>
      <c r="H38" s="68">
        <v>120000</v>
      </c>
      <c r="I38" s="67">
        <v>0</v>
      </c>
      <c r="J38" s="68">
        <v>120000</v>
      </c>
      <c r="K38" s="67">
        <f t="shared" si="0"/>
        <v>3444</v>
      </c>
      <c r="L38" s="67">
        <v>16809.87</v>
      </c>
      <c r="M38" s="67">
        <f t="shared" si="3"/>
        <v>3648</v>
      </c>
      <c r="N38" s="67">
        <v>25</v>
      </c>
      <c r="O38" s="67">
        <f t="shared" si="1"/>
        <v>23926.87</v>
      </c>
      <c r="P38" s="67">
        <f t="shared" ref="P38:P58" si="5">H38-O38</f>
        <v>96073.13</v>
      </c>
    </row>
    <row r="39" spans="2:16" ht="30" x14ac:dyDescent="0.25">
      <c r="B39" s="71">
        <f t="shared" si="4"/>
        <v>34</v>
      </c>
      <c r="C39" s="57" t="s">
        <v>86</v>
      </c>
      <c r="D39" s="55" t="s">
        <v>37</v>
      </c>
      <c r="E39" s="61" t="s">
        <v>38</v>
      </c>
      <c r="F39" s="61" t="s">
        <v>19</v>
      </c>
      <c r="G39" s="61" t="s">
        <v>20</v>
      </c>
      <c r="H39" s="66">
        <v>24675</v>
      </c>
      <c r="I39" s="67">
        <v>0</v>
      </c>
      <c r="J39" s="66">
        <v>24675</v>
      </c>
      <c r="K39" s="67">
        <f t="shared" si="0"/>
        <v>708.17250000000001</v>
      </c>
      <c r="L39" s="67">
        <v>0</v>
      </c>
      <c r="M39" s="67">
        <f t="shared" si="3"/>
        <v>750.12</v>
      </c>
      <c r="N39" s="67">
        <v>4025</v>
      </c>
      <c r="O39" s="67">
        <f t="shared" si="1"/>
        <v>5483.2924999999996</v>
      </c>
      <c r="P39" s="67">
        <f t="shared" si="5"/>
        <v>19191.7075</v>
      </c>
    </row>
    <row r="40" spans="2:16" ht="45" x14ac:dyDescent="0.25">
      <c r="B40" s="71">
        <f t="shared" si="4"/>
        <v>35</v>
      </c>
      <c r="C40" s="57" t="s">
        <v>87</v>
      </c>
      <c r="D40" s="58" t="s">
        <v>47</v>
      </c>
      <c r="E40" s="62" t="s">
        <v>88</v>
      </c>
      <c r="F40" s="62" t="s">
        <v>19</v>
      </c>
      <c r="G40" s="62" t="s">
        <v>24</v>
      </c>
      <c r="H40" s="68">
        <v>60000</v>
      </c>
      <c r="I40" s="67">
        <v>0</v>
      </c>
      <c r="J40" s="68">
        <v>60000</v>
      </c>
      <c r="K40" s="67">
        <f t="shared" si="0"/>
        <v>1722</v>
      </c>
      <c r="L40" s="67">
        <v>3486.68</v>
      </c>
      <c r="M40" s="67">
        <f t="shared" si="3"/>
        <v>1824</v>
      </c>
      <c r="N40" s="67">
        <v>1225.03</v>
      </c>
      <c r="O40" s="67">
        <f t="shared" si="1"/>
        <v>8257.7100000000009</v>
      </c>
      <c r="P40" s="67">
        <f t="shared" si="5"/>
        <v>51742.29</v>
      </c>
    </row>
    <row r="41" spans="2:16" ht="30" x14ac:dyDescent="0.25">
      <c r="B41" s="71">
        <f t="shared" si="4"/>
        <v>36</v>
      </c>
      <c r="C41" s="57" t="s">
        <v>89</v>
      </c>
      <c r="D41" s="55" t="s">
        <v>65</v>
      </c>
      <c r="E41" s="61" t="s">
        <v>90</v>
      </c>
      <c r="F41" s="61" t="s">
        <v>19</v>
      </c>
      <c r="G41" s="61" t="s">
        <v>24</v>
      </c>
      <c r="H41" s="66">
        <v>60000</v>
      </c>
      <c r="I41" s="67">
        <v>0</v>
      </c>
      <c r="J41" s="66">
        <v>60000</v>
      </c>
      <c r="K41" s="67">
        <f t="shared" si="0"/>
        <v>1722</v>
      </c>
      <c r="L41" s="67">
        <v>1402.24</v>
      </c>
      <c r="M41" s="67">
        <f t="shared" si="3"/>
        <v>1824</v>
      </c>
      <c r="N41" s="67">
        <v>25</v>
      </c>
      <c r="O41" s="67">
        <f t="shared" si="1"/>
        <v>4973.24</v>
      </c>
      <c r="P41" s="67">
        <f t="shared" si="5"/>
        <v>55026.76</v>
      </c>
    </row>
    <row r="42" spans="2:16" ht="30" x14ac:dyDescent="0.25">
      <c r="B42" s="71">
        <f t="shared" si="4"/>
        <v>37</v>
      </c>
      <c r="C42" s="57" t="s">
        <v>91</v>
      </c>
      <c r="D42" s="58" t="s">
        <v>26</v>
      </c>
      <c r="E42" s="62" t="s">
        <v>92</v>
      </c>
      <c r="F42" s="62" t="s">
        <v>19</v>
      </c>
      <c r="G42" s="62" t="s">
        <v>20</v>
      </c>
      <c r="H42" s="68">
        <v>15400</v>
      </c>
      <c r="I42" s="67">
        <v>0</v>
      </c>
      <c r="J42" s="68">
        <v>15400</v>
      </c>
      <c r="K42" s="67">
        <f t="shared" si="0"/>
        <v>441.98</v>
      </c>
      <c r="L42" s="67">
        <v>0</v>
      </c>
      <c r="M42" s="67">
        <f t="shared" si="3"/>
        <v>468.16</v>
      </c>
      <c r="N42" s="67">
        <v>25</v>
      </c>
      <c r="O42" s="67">
        <f t="shared" si="1"/>
        <v>935.1400000000001</v>
      </c>
      <c r="P42" s="67">
        <f t="shared" si="5"/>
        <v>14464.86</v>
      </c>
    </row>
    <row r="43" spans="2:16" ht="45" x14ac:dyDescent="0.25">
      <c r="B43" s="71">
        <f t="shared" si="4"/>
        <v>38</v>
      </c>
      <c r="C43" s="57" t="s">
        <v>93</v>
      </c>
      <c r="D43" s="55" t="s">
        <v>94</v>
      </c>
      <c r="E43" s="61" t="s">
        <v>95</v>
      </c>
      <c r="F43" s="61" t="s">
        <v>19</v>
      </c>
      <c r="G43" s="61" t="s">
        <v>20</v>
      </c>
      <c r="H43" s="66">
        <v>90000</v>
      </c>
      <c r="I43" s="67">
        <v>0</v>
      </c>
      <c r="J43" s="66">
        <v>90000</v>
      </c>
      <c r="K43" s="67">
        <f t="shared" si="0"/>
        <v>2583</v>
      </c>
      <c r="L43" s="67">
        <v>9753.1200000000008</v>
      </c>
      <c r="M43" s="67">
        <f t="shared" si="3"/>
        <v>2736</v>
      </c>
      <c r="N43" s="67">
        <v>25</v>
      </c>
      <c r="O43" s="67">
        <f t="shared" si="1"/>
        <v>15097.12</v>
      </c>
      <c r="P43" s="67">
        <f t="shared" si="5"/>
        <v>74902.880000000005</v>
      </c>
    </row>
    <row r="44" spans="2:16" ht="60" x14ac:dyDescent="0.25">
      <c r="B44" s="71">
        <f t="shared" si="4"/>
        <v>39</v>
      </c>
      <c r="C44" s="57" t="s">
        <v>96</v>
      </c>
      <c r="D44" s="55" t="s">
        <v>70</v>
      </c>
      <c r="E44" s="61" t="s">
        <v>38</v>
      </c>
      <c r="F44" s="61" t="s">
        <v>19</v>
      </c>
      <c r="G44" s="61" t="s">
        <v>97</v>
      </c>
      <c r="H44" s="66">
        <v>24675</v>
      </c>
      <c r="I44" s="67">
        <v>0</v>
      </c>
      <c r="J44" s="66">
        <v>24675</v>
      </c>
      <c r="K44" s="67">
        <f t="shared" si="0"/>
        <v>708.17250000000001</v>
      </c>
      <c r="L44" s="67">
        <v>0</v>
      </c>
      <c r="M44" s="67">
        <f t="shared" si="3"/>
        <v>750.12</v>
      </c>
      <c r="N44" s="67">
        <v>25</v>
      </c>
      <c r="O44" s="67">
        <f t="shared" si="1"/>
        <v>1483.2925</v>
      </c>
      <c r="P44" s="67">
        <f t="shared" si="5"/>
        <v>23191.7075</v>
      </c>
    </row>
    <row r="45" spans="2:16" ht="30" x14ac:dyDescent="0.25">
      <c r="B45" s="71">
        <f t="shared" si="4"/>
        <v>40</v>
      </c>
      <c r="C45" s="57" t="s">
        <v>98</v>
      </c>
      <c r="D45" s="58" t="s">
        <v>26</v>
      </c>
      <c r="E45" s="62" t="s">
        <v>27</v>
      </c>
      <c r="F45" s="62" t="s">
        <v>19</v>
      </c>
      <c r="G45" s="62" t="s">
        <v>20</v>
      </c>
      <c r="H45" s="68">
        <v>10600</v>
      </c>
      <c r="I45" s="67">
        <v>0</v>
      </c>
      <c r="J45" s="68">
        <v>10600</v>
      </c>
      <c r="K45" s="67">
        <f t="shared" si="0"/>
        <v>304.21999999999997</v>
      </c>
      <c r="L45" s="67">
        <v>0</v>
      </c>
      <c r="M45" s="67">
        <f t="shared" si="3"/>
        <v>322.24</v>
      </c>
      <c r="N45" s="67">
        <v>25</v>
      </c>
      <c r="O45" s="67">
        <f t="shared" si="1"/>
        <v>651.46</v>
      </c>
      <c r="P45" s="67">
        <f t="shared" si="5"/>
        <v>9948.5400000000009</v>
      </c>
    </row>
    <row r="46" spans="2:16" ht="30" x14ac:dyDescent="0.25">
      <c r="B46" s="71">
        <f t="shared" si="4"/>
        <v>41</v>
      </c>
      <c r="C46" s="57" t="s">
        <v>99</v>
      </c>
      <c r="D46" s="55" t="s">
        <v>94</v>
      </c>
      <c r="E46" s="61" t="s">
        <v>100</v>
      </c>
      <c r="F46" s="61" t="s">
        <v>19</v>
      </c>
      <c r="G46" s="61" t="s">
        <v>20</v>
      </c>
      <c r="H46" s="66">
        <v>37000</v>
      </c>
      <c r="I46" s="67">
        <v>0</v>
      </c>
      <c r="J46" s="66">
        <v>37000</v>
      </c>
      <c r="K46" s="67">
        <f t="shared" si="0"/>
        <v>1061.9000000000001</v>
      </c>
      <c r="L46" s="67">
        <v>0</v>
      </c>
      <c r="M46" s="67">
        <f t="shared" si="3"/>
        <v>1124.8</v>
      </c>
      <c r="N46" s="67">
        <v>14317.07</v>
      </c>
      <c r="O46" s="67">
        <f t="shared" si="1"/>
        <v>16503.77</v>
      </c>
      <c r="P46" s="67">
        <f t="shared" si="5"/>
        <v>20496.23</v>
      </c>
    </row>
    <row r="47" spans="2:16" ht="30" x14ac:dyDescent="0.25">
      <c r="B47" s="71">
        <f t="shared" si="4"/>
        <v>42</v>
      </c>
      <c r="C47" s="57" t="s">
        <v>101</v>
      </c>
      <c r="D47" s="58" t="s">
        <v>37</v>
      </c>
      <c r="E47" s="62" t="s">
        <v>92</v>
      </c>
      <c r="F47" s="62" t="s">
        <v>19</v>
      </c>
      <c r="G47" s="62" t="s">
        <v>24</v>
      </c>
      <c r="H47" s="68">
        <v>15400</v>
      </c>
      <c r="I47" s="67">
        <v>0</v>
      </c>
      <c r="J47" s="68">
        <v>15400</v>
      </c>
      <c r="K47" s="67">
        <f t="shared" si="0"/>
        <v>441.98</v>
      </c>
      <c r="L47" s="67">
        <v>0</v>
      </c>
      <c r="M47" s="67">
        <f t="shared" si="3"/>
        <v>468.16</v>
      </c>
      <c r="N47" s="67">
        <v>25</v>
      </c>
      <c r="O47" s="67">
        <f t="shared" si="1"/>
        <v>935.1400000000001</v>
      </c>
      <c r="P47" s="67">
        <f t="shared" si="5"/>
        <v>14464.86</v>
      </c>
    </row>
    <row r="48" spans="2:16" ht="30" x14ac:dyDescent="0.25">
      <c r="B48" s="71">
        <f t="shared" si="4"/>
        <v>43</v>
      </c>
      <c r="C48" s="57" t="s">
        <v>102</v>
      </c>
      <c r="D48" s="55" t="s">
        <v>26</v>
      </c>
      <c r="E48" s="61" t="s">
        <v>78</v>
      </c>
      <c r="F48" s="61" t="s">
        <v>19</v>
      </c>
      <c r="G48" s="61" t="s">
        <v>24</v>
      </c>
      <c r="H48" s="66">
        <v>29600</v>
      </c>
      <c r="I48" s="67">
        <v>0</v>
      </c>
      <c r="J48" s="66">
        <v>29600</v>
      </c>
      <c r="K48" s="67">
        <f t="shared" si="0"/>
        <v>849.52</v>
      </c>
      <c r="L48" s="67">
        <v>0</v>
      </c>
      <c r="M48" s="67">
        <f t="shared" si="3"/>
        <v>899.84</v>
      </c>
      <c r="N48" s="67">
        <v>25</v>
      </c>
      <c r="O48" s="67">
        <f t="shared" si="1"/>
        <v>1774.3600000000001</v>
      </c>
      <c r="P48" s="67">
        <f t="shared" si="5"/>
        <v>27825.64</v>
      </c>
    </row>
    <row r="49" spans="1:16" ht="30" x14ac:dyDescent="0.25">
      <c r="B49" s="71">
        <f t="shared" si="4"/>
        <v>44</v>
      </c>
      <c r="C49" s="57" t="s">
        <v>254</v>
      </c>
      <c r="D49" s="55" t="s">
        <v>22</v>
      </c>
      <c r="E49" s="61" t="s">
        <v>134</v>
      </c>
      <c r="F49" s="61" t="s">
        <v>19</v>
      </c>
      <c r="G49" s="61" t="s">
        <v>20</v>
      </c>
      <c r="H49" s="66">
        <v>68000</v>
      </c>
      <c r="I49" s="67">
        <v>0</v>
      </c>
      <c r="J49" s="66">
        <v>68000</v>
      </c>
      <c r="K49" s="67">
        <f t="shared" si="0"/>
        <v>1951.6</v>
      </c>
      <c r="L49" s="67">
        <v>4992.12</v>
      </c>
      <c r="M49" s="67">
        <f t="shared" si="3"/>
        <v>2067.1999999999998</v>
      </c>
      <c r="N49" s="67">
        <v>25</v>
      </c>
      <c r="O49" s="67">
        <f t="shared" si="1"/>
        <v>9035.9199999999983</v>
      </c>
      <c r="P49" s="67">
        <f t="shared" si="5"/>
        <v>58964.08</v>
      </c>
    </row>
    <row r="50" spans="1:16" ht="30" x14ac:dyDescent="0.25">
      <c r="B50" s="71">
        <f t="shared" si="4"/>
        <v>45</v>
      </c>
      <c r="C50" s="57" t="s">
        <v>103</v>
      </c>
      <c r="D50" s="60" t="s">
        <v>26</v>
      </c>
      <c r="E50" s="65" t="s">
        <v>27</v>
      </c>
      <c r="F50" s="65" t="s">
        <v>19</v>
      </c>
      <c r="G50" s="65" t="s">
        <v>20</v>
      </c>
      <c r="H50" s="67">
        <v>10600</v>
      </c>
      <c r="I50" s="67">
        <v>0</v>
      </c>
      <c r="J50" s="67">
        <v>10600</v>
      </c>
      <c r="K50" s="67">
        <f t="shared" si="0"/>
        <v>304.21999999999997</v>
      </c>
      <c r="L50" s="67">
        <v>0</v>
      </c>
      <c r="M50" s="67">
        <f t="shared" si="3"/>
        <v>322.24</v>
      </c>
      <c r="N50" s="67">
        <v>25</v>
      </c>
      <c r="O50" s="67">
        <f t="shared" si="1"/>
        <v>651.46</v>
      </c>
      <c r="P50" s="67">
        <f t="shared" si="5"/>
        <v>9948.5400000000009</v>
      </c>
    </row>
    <row r="51" spans="1:16" ht="30" x14ac:dyDescent="0.25">
      <c r="B51" s="71">
        <f t="shared" si="4"/>
        <v>46</v>
      </c>
      <c r="C51" s="57" t="s">
        <v>104</v>
      </c>
      <c r="D51" s="55" t="s">
        <v>65</v>
      </c>
      <c r="E51" s="61" t="s">
        <v>105</v>
      </c>
      <c r="F51" s="61" t="s">
        <v>19</v>
      </c>
      <c r="G51" s="61" t="s">
        <v>24</v>
      </c>
      <c r="H51" s="66">
        <v>60000</v>
      </c>
      <c r="I51" s="66">
        <v>0</v>
      </c>
      <c r="J51" s="66">
        <v>60000</v>
      </c>
      <c r="K51" s="67">
        <f t="shared" si="0"/>
        <v>1722</v>
      </c>
      <c r="L51" s="67">
        <v>0</v>
      </c>
      <c r="M51" s="67">
        <f t="shared" si="3"/>
        <v>1824</v>
      </c>
      <c r="N51" s="67">
        <v>25</v>
      </c>
      <c r="O51" s="67">
        <f t="shared" si="1"/>
        <v>3571</v>
      </c>
      <c r="P51" s="67">
        <f t="shared" si="5"/>
        <v>56429</v>
      </c>
    </row>
    <row r="52" spans="1:16" ht="30" x14ac:dyDescent="0.25">
      <c r="B52" s="71">
        <f t="shared" si="4"/>
        <v>47</v>
      </c>
      <c r="C52" s="57" t="s">
        <v>106</v>
      </c>
      <c r="D52" s="58" t="s">
        <v>37</v>
      </c>
      <c r="E52" s="62" t="s">
        <v>107</v>
      </c>
      <c r="F52" s="62" t="s">
        <v>19</v>
      </c>
      <c r="G52" s="62" t="s">
        <v>24</v>
      </c>
      <c r="H52" s="68">
        <v>25000</v>
      </c>
      <c r="I52" s="67">
        <v>0</v>
      </c>
      <c r="J52" s="68">
        <v>25000</v>
      </c>
      <c r="K52" s="67">
        <f t="shared" si="0"/>
        <v>717.5</v>
      </c>
      <c r="L52" s="67">
        <v>0</v>
      </c>
      <c r="M52" s="67">
        <f t="shared" si="3"/>
        <v>760</v>
      </c>
      <c r="N52" s="67">
        <v>25</v>
      </c>
      <c r="O52" s="67">
        <f t="shared" si="1"/>
        <v>1502.5</v>
      </c>
      <c r="P52" s="67">
        <f t="shared" si="5"/>
        <v>23497.5</v>
      </c>
    </row>
    <row r="53" spans="1:16" ht="30" x14ac:dyDescent="0.25">
      <c r="B53" s="71">
        <f t="shared" si="4"/>
        <v>48</v>
      </c>
      <c r="C53" s="57" t="s">
        <v>108</v>
      </c>
      <c r="D53" s="55" t="s">
        <v>65</v>
      </c>
      <c r="E53" s="61" t="s">
        <v>109</v>
      </c>
      <c r="F53" s="61" t="s">
        <v>19</v>
      </c>
      <c r="G53" s="61" t="s">
        <v>20</v>
      </c>
      <c r="H53" s="66">
        <v>90000</v>
      </c>
      <c r="I53" s="67">
        <v>0</v>
      </c>
      <c r="J53" s="66">
        <v>90000</v>
      </c>
      <c r="K53" s="67">
        <f t="shared" si="0"/>
        <v>2583</v>
      </c>
      <c r="L53" s="67">
        <v>9753.1200000000008</v>
      </c>
      <c r="M53" s="67">
        <f t="shared" si="3"/>
        <v>2736</v>
      </c>
      <c r="N53" s="67">
        <v>5199.59</v>
      </c>
      <c r="O53" s="67">
        <f t="shared" si="1"/>
        <v>20271.71</v>
      </c>
      <c r="P53" s="67">
        <f t="shared" si="5"/>
        <v>69728.290000000008</v>
      </c>
    </row>
    <row r="54" spans="1:16" ht="30" x14ac:dyDescent="0.25">
      <c r="B54" s="71">
        <f t="shared" si="4"/>
        <v>49</v>
      </c>
      <c r="C54" s="57" t="s">
        <v>110</v>
      </c>
      <c r="D54" s="58" t="s">
        <v>65</v>
      </c>
      <c r="E54" s="62" t="s">
        <v>105</v>
      </c>
      <c r="F54" s="62" t="s">
        <v>19</v>
      </c>
      <c r="G54" s="62" t="s">
        <v>20</v>
      </c>
      <c r="H54" s="68">
        <v>50000</v>
      </c>
      <c r="I54" s="67">
        <v>0</v>
      </c>
      <c r="J54" s="68">
        <v>50000</v>
      </c>
      <c r="K54" s="67">
        <f t="shared" si="0"/>
        <v>1435</v>
      </c>
      <c r="L54" s="67">
        <v>0</v>
      </c>
      <c r="M54" s="67">
        <f t="shared" si="3"/>
        <v>1520</v>
      </c>
      <c r="N54" s="67">
        <v>25</v>
      </c>
      <c r="O54" s="67">
        <f t="shared" si="1"/>
        <v>2980</v>
      </c>
      <c r="P54" s="67">
        <f t="shared" si="5"/>
        <v>47020</v>
      </c>
    </row>
    <row r="55" spans="1:16" ht="30" x14ac:dyDescent="0.25">
      <c r="B55" s="71">
        <f t="shared" si="4"/>
        <v>50</v>
      </c>
      <c r="C55" s="57" t="s">
        <v>111</v>
      </c>
      <c r="D55" s="55" t="s">
        <v>37</v>
      </c>
      <c r="E55" s="61" t="s">
        <v>112</v>
      </c>
      <c r="F55" s="61" t="s">
        <v>19</v>
      </c>
      <c r="G55" s="61" t="s">
        <v>20</v>
      </c>
      <c r="H55" s="66">
        <v>22000</v>
      </c>
      <c r="I55" s="67">
        <v>0</v>
      </c>
      <c r="J55" s="66">
        <v>22000</v>
      </c>
      <c r="K55" s="67">
        <f t="shared" si="0"/>
        <v>631.4</v>
      </c>
      <c r="L55" s="67">
        <v>0</v>
      </c>
      <c r="M55" s="67">
        <f t="shared" si="3"/>
        <v>668.8</v>
      </c>
      <c r="N55" s="67">
        <v>6352.8</v>
      </c>
      <c r="O55" s="67">
        <f t="shared" si="1"/>
        <v>7653</v>
      </c>
      <c r="P55" s="67">
        <f t="shared" si="5"/>
        <v>14347</v>
      </c>
    </row>
    <row r="56" spans="1:16" ht="30" x14ac:dyDescent="0.25">
      <c r="B56" s="71">
        <f t="shared" si="4"/>
        <v>51</v>
      </c>
      <c r="C56" s="57" t="s">
        <v>113</v>
      </c>
      <c r="D56" s="58" t="s">
        <v>94</v>
      </c>
      <c r="E56" s="62" t="s">
        <v>61</v>
      </c>
      <c r="F56" s="62" t="s">
        <v>19</v>
      </c>
      <c r="G56" s="62" t="s">
        <v>20</v>
      </c>
      <c r="H56" s="68">
        <v>65000</v>
      </c>
      <c r="I56" s="67">
        <v>0</v>
      </c>
      <c r="J56" s="68">
        <v>65000</v>
      </c>
      <c r="K56" s="67">
        <f t="shared" si="0"/>
        <v>1865.5</v>
      </c>
      <c r="L56" s="67">
        <v>586.33000000000004</v>
      </c>
      <c r="M56" s="67">
        <f t="shared" si="3"/>
        <v>1976</v>
      </c>
      <c r="N56" s="67">
        <v>25</v>
      </c>
      <c r="O56" s="67">
        <f t="shared" si="1"/>
        <v>4452.83</v>
      </c>
      <c r="P56" s="67">
        <f t="shared" si="5"/>
        <v>60547.17</v>
      </c>
    </row>
    <row r="57" spans="1:16" ht="45" x14ac:dyDescent="0.25">
      <c r="B57" s="71">
        <f t="shared" si="4"/>
        <v>52</v>
      </c>
      <c r="C57" s="57" t="s">
        <v>114</v>
      </c>
      <c r="D57" s="55" t="s">
        <v>47</v>
      </c>
      <c r="E57" s="61" t="s">
        <v>115</v>
      </c>
      <c r="F57" s="61" t="s">
        <v>19</v>
      </c>
      <c r="G57" s="61" t="s">
        <v>20</v>
      </c>
      <c r="H57" s="66">
        <v>70000</v>
      </c>
      <c r="I57" s="67">
        <v>0</v>
      </c>
      <c r="J57" s="66">
        <v>70000</v>
      </c>
      <c r="K57" s="67">
        <f t="shared" si="0"/>
        <v>2009</v>
      </c>
      <c r="L57" s="67">
        <v>5368.48</v>
      </c>
      <c r="M57" s="67">
        <f t="shared" si="3"/>
        <v>2128</v>
      </c>
      <c r="N57" s="67">
        <v>25</v>
      </c>
      <c r="O57" s="67">
        <f t="shared" si="1"/>
        <v>9530.48</v>
      </c>
      <c r="P57" s="67">
        <f t="shared" si="5"/>
        <v>60469.520000000004</v>
      </c>
    </row>
    <row r="58" spans="1:16" ht="30" x14ac:dyDescent="0.25">
      <c r="B58" s="71">
        <f t="shared" si="4"/>
        <v>53</v>
      </c>
      <c r="C58" s="57" t="s">
        <v>116</v>
      </c>
      <c r="D58" s="58" t="s">
        <v>37</v>
      </c>
      <c r="E58" s="62" t="s">
        <v>117</v>
      </c>
      <c r="F58" s="62" t="s">
        <v>19</v>
      </c>
      <c r="G58" s="62" t="s">
        <v>24</v>
      </c>
      <c r="H58" s="68">
        <v>25000</v>
      </c>
      <c r="I58" s="67">
        <v>0</v>
      </c>
      <c r="J58" s="68">
        <v>25000</v>
      </c>
      <c r="K58" s="67">
        <f t="shared" si="0"/>
        <v>717.5</v>
      </c>
      <c r="L58" s="67">
        <v>0</v>
      </c>
      <c r="M58" s="67">
        <f t="shared" si="3"/>
        <v>760</v>
      </c>
      <c r="N58" s="67">
        <v>25</v>
      </c>
      <c r="O58" s="67">
        <f t="shared" si="1"/>
        <v>1502.5</v>
      </c>
      <c r="P58" s="67">
        <f t="shared" si="5"/>
        <v>23497.5</v>
      </c>
    </row>
    <row r="59" spans="1:16" s="7" customFormat="1" ht="15.75" thickBot="1" x14ac:dyDescent="0.3">
      <c r="B59" s="97" t="s">
        <v>118</v>
      </c>
      <c r="C59" s="98"/>
      <c r="D59" s="98"/>
      <c r="E59" s="98"/>
      <c r="F59" s="98"/>
      <c r="G59" s="99"/>
      <c r="H59" s="69">
        <f>SUM(H6:H58)</f>
        <v>3531503</v>
      </c>
      <c r="I59" s="69">
        <f t="shared" ref="I59:P59" si="6">SUM(I6:I58)</f>
        <v>0</v>
      </c>
      <c r="J59" s="69">
        <f t="shared" si="6"/>
        <v>3531503</v>
      </c>
      <c r="K59" s="69">
        <f t="shared" si="6"/>
        <v>101354.13609999999</v>
      </c>
      <c r="L59" s="69">
        <f t="shared" si="6"/>
        <v>345732.77999999997</v>
      </c>
      <c r="M59" s="69">
        <f t="shared" si="6"/>
        <v>107357.69120000002</v>
      </c>
      <c r="N59" s="69">
        <f t="shared" si="6"/>
        <v>129915.3</v>
      </c>
      <c r="O59" s="69">
        <f t="shared" si="6"/>
        <v>684359.90729999985</v>
      </c>
      <c r="P59" s="69">
        <f t="shared" si="6"/>
        <v>2847143.0926999995</v>
      </c>
    </row>
    <row r="61" spans="1:16" x14ac:dyDescent="0.25">
      <c r="A61" s="33"/>
      <c r="B61" s="33"/>
      <c r="C61" s="46" t="s">
        <v>238</v>
      </c>
      <c r="D61" s="35"/>
      <c r="E61" s="47" t="s">
        <v>239</v>
      </c>
      <c r="F61" s="37"/>
      <c r="G61" s="36"/>
      <c r="H61" s="36"/>
      <c r="I61" s="36"/>
      <c r="J61" s="36"/>
      <c r="K61" s="38"/>
      <c r="L61" s="37"/>
    </row>
    <row r="62" spans="1:16" x14ac:dyDescent="0.25">
      <c r="A62" s="33"/>
      <c r="B62" s="33"/>
      <c r="C62" s="39"/>
      <c r="D62" s="40"/>
      <c r="E62" s="41"/>
      <c r="F62" s="42"/>
      <c r="G62" s="43"/>
      <c r="H62" s="43"/>
      <c r="I62" s="37"/>
      <c r="J62" s="43"/>
      <c r="K62" s="44"/>
      <c r="L62" s="33"/>
    </row>
    <row r="63" spans="1:16" x14ac:dyDescent="0.25">
      <c r="A63" s="33"/>
      <c r="B63" s="33"/>
      <c r="C63" s="34" t="s">
        <v>240</v>
      </c>
      <c r="D63" s="40"/>
      <c r="E63" s="92" t="s">
        <v>241</v>
      </c>
      <c r="F63" s="92"/>
      <c r="G63" s="43"/>
      <c r="H63" s="43"/>
      <c r="I63" s="93"/>
      <c r="J63" s="93"/>
      <c r="K63" s="93"/>
      <c r="L63" s="33"/>
    </row>
    <row r="64" spans="1:16" x14ac:dyDescent="0.25">
      <c r="A64" s="33"/>
      <c r="B64" s="33"/>
      <c r="C64" s="33"/>
      <c r="D64" s="45"/>
      <c r="E64" s="40"/>
      <c r="F64" s="37"/>
      <c r="G64" s="37"/>
      <c r="H64" s="43"/>
      <c r="I64" s="92" t="s">
        <v>262</v>
      </c>
      <c r="J64" s="92"/>
      <c r="K64" s="92"/>
      <c r="L64" s="44"/>
      <c r="M64" s="33"/>
    </row>
  </sheetData>
  <autoFilter ref="B5:P59" xr:uid="{A942D43C-54F5-4FD8-844E-E11005873631}"/>
  <sortState xmlns:xlrd2="http://schemas.microsoft.com/office/spreadsheetml/2017/richdata2" ref="C7:P58">
    <sortCondition ref="C6:C58"/>
  </sortState>
  <mergeCells count="7">
    <mergeCell ref="I64:K64"/>
    <mergeCell ref="I63:K63"/>
    <mergeCell ref="D2:P2"/>
    <mergeCell ref="D3:P3"/>
    <mergeCell ref="D4:P4"/>
    <mergeCell ref="B59:G59"/>
    <mergeCell ref="E63:F63"/>
  </mergeCells>
  <conditionalFormatting sqref="C6:C58">
    <cfRule type="duplicateValues" dxfId="2" priority="2"/>
  </conditionalFormatting>
  <pageMargins left="0.7" right="0.7" top="0.75" bottom="0.75" header="0.3" footer="0.3"/>
  <pageSetup paperSize="5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sheetPr>
    <pageSetUpPr fitToPage="1"/>
  </sheetPr>
  <dimension ref="B1:P78"/>
  <sheetViews>
    <sheetView topLeftCell="A68" workbookViewId="0">
      <selection activeCell="B2" sqref="B2:P79"/>
    </sheetView>
  </sheetViews>
  <sheetFormatPr baseColWidth="10" defaultRowHeight="15" x14ac:dyDescent="0.25"/>
  <cols>
    <col min="1" max="1" width="11.42578125" style="15"/>
    <col min="2" max="2" width="6" style="84" customWidth="1"/>
    <col min="3" max="3" width="50.42578125" style="15" customWidth="1"/>
    <col min="4" max="4" width="36.42578125" style="15" customWidth="1"/>
    <col min="5" max="5" width="26.140625" style="84" customWidth="1"/>
    <col min="6" max="6" width="16.7109375" style="15" customWidth="1"/>
    <col min="7" max="7" width="15" style="84" customWidth="1"/>
    <col min="8" max="8" width="15.85546875" style="15" bestFit="1" customWidth="1"/>
    <col min="9" max="9" width="9.7109375" style="15" customWidth="1"/>
    <col min="10" max="10" width="15.85546875" style="15" bestFit="1" customWidth="1"/>
    <col min="11" max="11" width="14" style="15" customWidth="1"/>
    <col min="12" max="12" width="14.85546875" style="15" customWidth="1"/>
    <col min="13" max="13" width="13.28515625" style="15" bestFit="1" customWidth="1"/>
    <col min="14" max="14" width="12" style="15" bestFit="1" customWidth="1"/>
    <col min="15" max="15" width="14.28515625" style="15" customWidth="1"/>
    <col min="16" max="16" width="16.28515625" style="15" customWidth="1"/>
    <col min="17" max="16384" width="11.42578125" style="15"/>
  </cols>
  <sheetData>
    <row r="1" spans="2:16" ht="15.75" thickBot="1" x14ac:dyDescent="0.3"/>
    <row r="2" spans="2:16" ht="15.75" thickBot="1" x14ac:dyDescent="0.3">
      <c r="B2" s="80"/>
      <c r="C2" s="2"/>
      <c r="D2" s="94" t="s">
        <v>0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2:16" ht="15.75" thickBot="1" x14ac:dyDescent="0.3">
      <c r="B3" s="81"/>
      <c r="C3" s="4"/>
      <c r="D3" s="94" t="s">
        <v>264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2:16" ht="24.75" customHeight="1" thickBot="1" x14ac:dyDescent="0.3">
      <c r="B4" s="82"/>
      <c r="C4" s="6"/>
      <c r="D4" s="94" t="s">
        <v>221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2:16" ht="27" thickBot="1" x14ac:dyDescent="0.3">
      <c r="B5" s="16" t="s">
        <v>1</v>
      </c>
      <c r="C5" s="17" t="s">
        <v>2</v>
      </c>
      <c r="D5" s="18" t="s">
        <v>3</v>
      </c>
      <c r="E5" s="18" t="s">
        <v>4</v>
      </c>
      <c r="F5" s="19" t="s">
        <v>5</v>
      </c>
      <c r="G5" s="19" t="s">
        <v>6</v>
      </c>
      <c r="H5" s="19" t="s">
        <v>7</v>
      </c>
      <c r="I5" s="17" t="s">
        <v>8</v>
      </c>
      <c r="J5" s="20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2" t="s">
        <v>14</v>
      </c>
      <c r="P5" s="23" t="s">
        <v>15</v>
      </c>
    </row>
    <row r="6" spans="2:16" ht="52.5" customHeight="1" x14ac:dyDescent="0.25">
      <c r="B6" s="65">
        <v>1</v>
      </c>
      <c r="C6" s="73" t="s">
        <v>121</v>
      </c>
      <c r="D6" s="70" t="s">
        <v>122</v>
      </c>
      <c r="E6" s="71" t="s">
        <v>123</v>
      </c>
      <c r="F6" s="74" t="s">
        <v>124</v>
      </c>
      <c r="G6" s="71" t="s">
        <v>24</v>
      </c>
      <c r="H6" s="75">
        <v>90000</v>
      </c>
      <c r="I6" s="75">
        <v>0</v>
      </c>
      <c r="J6" s="75">
        <v>90000</v>
      </c>
      <c r="K6" s="67">
        <f t="shared" ref="K6:K69" si="0">H6*0.0287</f>
        <v>2583</v>
      </c>
      <c r="L6" s="75">
        <v>9753.1200000000008</v>
      </c>
      <c r="M6" s="67">
        <f>H6*0.0304</f>
        <v>2736</v>
      </c>
      <c r="N6" s="75">
        <v>25</v>
      </c>
      <c r="O6" s="75">
        <f>SUM(K6:N6)</f>
        <v>15097.12</v>
      </c>
      <c r="P6" s="75">
        <f t="shared" ref="P6:P7" si="1">J6-O6</f>
        <v>74902.880000000005</v>
      </c>
    </row>
    <row r="7" spans="2:16" ht="52.5" customHeight="1" x14ac:dyDescent="0.25">
      <c r="B7" s="71">
        <f>B6+1</f>
        <v>2</v>
      </c>
      <c r="C7" s="76" t="s">
        <v>257</v>
      </c>
      <c r="D7" s="70" t="s">
        <v>37</v>
      </c>
      <c r="E7" s="71" t="s">
        <v>162</v>
      </c>
      <c r="F7" s="74" t="s">
        <v>124</v>
      </c>
      <c r="G7" s="71" t="s">
        <v>24</v>
      </c>
      <c r="H7" s="75">
        <v>40000</v>
      </c>
      <c r="I7" s="75">
        <v>0</v>
      </c>
      <c r="J7" s="75">
        <v>40000</v>
      </c>
      <c r="K7" s="67">
        <f t="shared" si="0"/>
        <v>1148</v>
      </c>
      <c r="L7" s="75">
        <v>442.65</v>
      </c>
      <c r="M7" s="67">
        <f>H7*0.0304</f>
        <v>1216</v>
      </c>
      <c r="N7" s="75">
        <v>25</v>
      </c>
      <c r="O7" s="75">
        <f>SUM(K7:N7)</f>
        <v>2831.65</v>
      </c>
      <c r="P7" s="75">
        <f t="shared" si="1"/>
        <v>37168.35</v>
      </c>
    </row>
    <row r="8" spans="2:16" ht="45" x14ac:dyDescent="0.25">
      <c r="B8" s="71">
        <f>B7+1</f>
        <v>3</v>
      </c>
      <c r="C8" s="77" t="s">
        <v>125</v>
      </c>
      <c r="D8" s="70" t="s">
        <v>126</v>
      </c>
      <c r="E8" s="71" t="s">
        <v>127</v>
      </c>
      <c r="F8" s="74" t="s">
        <v>124</v>
      </c>
      <c r="G8" s="86" t="s">
        <v>24</v>
      </c>
      <c r="H8" s="75">
        <v>50000</v>
      </c>
      <c r="I8" s="75">
        <v>0</v>
      </c>
      <c r="J8" s="75">
        <v>50000</v>
      </c>
      <c r="K8" s="67">
        <f t="shared" si="0"/>
        <v>1435</v>
      </c>
      <c r="L8" s="75">
        <v>1854</v>
      </c>
      <c r="M8" s="75">
        <v>1520</v>
      </c>
      <c r="N8" s="75">
        <v>25</v>
      </c>
      <c r="O8" s="75">
        <f>SUM(K8:N8)</f>
        <v>4834</v>
      </c>
      <c r="P8" s="75">
        <f t="shared" ref="P8:P40" si="2">J8-O8</f>
        <v>45166</v>
      </c>
    </row>
    <row r="9" spans="2:16" ht="45" x14ac:dyDescent="0.25">
      <c r="B9" s="71">
        <f t="shared" ref="B9:B71" si="3">B8+1</f>
        <v>4</v>
      </c>
      <c r="C9" s="77" t="s">
        <v>128</v>
      </c>
      <c r="D9" s="70" t="s">
        <v>129</v>
      </c>
      <c r="E9" s="71" t="s">
        <v>130</v>
      </c>
      <c r="F9" s="74" t="s">
        <v>124</v>
      </c>
      <c r="G9" s="86" t="s">
        <v>24</v>
      </c>
      <c r="H9" s="75">
        <v>20000</v>
      </c>
      <c r="I9" s="75">
        <v>0</v>
      </c>
      <c r="J9" s="75">
        <v>20000</v>
      </c>
      <c r="K9" s="67">
        <f t="shared" si="0"/>
        <v>574</v>
      </c>
      <c r="L9" s="75">
        <v>0</v>
      </c>
      <c r="M9" s="75">
        <v>608</v>
      </c>
      <c r="N9" s="75">
        <v>25</v>
      </c>
      <c r="O9" s="75">
        <f>SUM(K9:N9)</f>
        <v>1207</v>
      </c>
      <c r="P9" s="75">
        <f t="shared" si="2"/>
        <v>18793</v>
      </c>
    </row>
    <row r="10" spans="2:16" ht="45" x14ac:dyDescent="0.25">
      <c r="B10" s="71">
        <f t="shared" si="3"/>
        <v>5</v>
      </c>
      <c r="C10" s="77" t="s">
        <v>131</v>
      </c>
      <c r="D10" s="70" t="s">
        <v>22</v>
      </c>
      <c r="E10" s="71" t="s">
        <v>85</v>
      </c>
      <c r="F10" s="74" t="s">
        <v>124</v>
      </c>
      <c r="G10" s="86" t="s">
        <v>24</v>
      </c>
      <c r="H10" s="75">
        <v>80000</v>
      </c>
      <c r="I10" s="75">
        <v>0</v>
      </c>
      <c r="J10" s="75">
        <v>80000</v>
      </c>
      <c r="K10" s="67">
        <f t="shared" si="0"/>
        <v>2296</v>
      </c>
      <c r="L10" s="75">
        <v>7400.87</v>
      </c>
      <c r="M10" s="75">
        <v>2432</v>
      </c>
      <c r="N10" s="75">
        <v>25</v>
      </c>
      <c r="O10" s="75">
        <f>SUM(K10:(N10))</f>
        <v>12153.869999999999</v>
      </c>
      <c r="P10" s="75">
        <f t="shared" si="2"/>
        <v>67846.13</v>
      </c>
    </row>
    <row r="11" spans="2:16" ht="45" x14ac:dyDescent="0.25">
      <c r="B11" s="71">
        <f t="shared" si="3"/>
        <v>6</v>
      </c>
      <c r="C11" s="77" t="s">
        <v>132</v>
      </c>
      <c r="D11" s="70" t="s">
        <v>129</v>
      </c>
      <c r="E11" s="71" t="s">
        <v>130</v>
      </c>
      <c r="F11" s="74" t="s">
        <v>124</v>
      </c>
      <c r="G11" s="71" t="s">
        <v>20</v>
      </c>
      <c r="H11" s="75">
        <v>25000</v>
      </c>
      <c r="I11" s="75">
        <v>0</v>
      </c>
      <c r="J11" s="75">
        <v>25000</v>
      </c>
      <c r="K11" s="67">
        <f t="shared" si="0"/>
        <v>717.5</v>
      </c>
      <c r="L11" s="75">
        <v>0</v>
      </c>
      <c r="M11" s="75">
        <v>760</v>
      </c>
      <c r="N11" s="75">
        <v>25</v>
      </c>
      <c r="O11" s="75">
        <f t="shared" ref="O11:O43" si="4">SUM(K11:N11)</f>
        <v>1502.5</v>
      </c>
      <c r="P11" s="75">
        <f t="shared" si="2"/>
        <v>23497.5</v>
      </c>
    </row>
    <row r="12" spans="2:16" ht="45" x14ac:dyDescent="0.25">
      <c r="B12" s="71">
        <f t="shared" si="3"/>
        <v>7</v>
      </c>
      <c r="C12" s="77" t="s">
        <v>133</v>
      </c>
      <c r="D12" s="70" t="s">
        <v>47</v>
      </c>
      <c r="E12" s="71" t="s">
        <v>134</v>
      </c>
      <c r="F12" s="74" t="s">
        <v>124</v>
      </c>
      <c r="G12" s="71" t="s">
        <v>20</v>
      </c>
      <c r="H12" s="75">
        <v>80000</v>
      </c>
      <c r="I12" s="75">
        <v>0</v>
      </c>
      <c r="J12" s="75">
        <v>80000</v>
      </c>
      <c r="K12" s="67">
        <f t="shared" si="0"/>
        <v>2296</v>
      </c>
      <c r="L12" s="75">
        <v>7400.87</v>
      </c>
      <c r="M12" s="75">
        <v>2432</v>
      </c>
      <c r="N12" s="75">
        <v>25</v>
      </c>
      <c r="O12" s="75">
        <f t="shared" si="4"/>
        <v>12153.869999999999</v>
      </c>
      <c r="P12" s="75">
        <f t="shared" si="2"/>
        <v>67846.13</v>
      </c>
    </row>
    <row r="13" spans="2:16" ht="45" x14ac:dyDescent="0.25">
      <c r="B13" s="71">
        <f t="shared" si="3"/>
        <v>8</v>
      </c>
      <c r="C13" s="77" t="s">
        <v>135</v>
      </c>
      <c r="D13" s="70" t="s">
        <v>47</v>
      </c>
      <c r="E13" s="71" t="s">
        <v>136</v>
      </c>
      <c r="F13" s="74" t="s">
        <v>124</v>
      </c>
      <c r="G13" s="71" t="s">
        <v>24</v>
      </c>
      <c r="H13" s="75">
        <v>28000</v>
      </c>
      <c r="I13" s="75">
        <v>0</v>
      </c>
      <c r="J13" s="75">
        <v>28000</v>
      </c>
      <c r="K13" s="67">
        <f t="shared" si="0"/>
        <v>803.6</v>
      </c>
      <c r="L13" s="75">
        <v>0</v>
      </c>
      <c r="M13" s="75">
        <v>851.2</v>
      </c>
      <c r="N13" s="75">
        <v>25</v>
      </c>
      <c r="O13" s="75">
        <f t="shared" si="4"/>
        <v>1679.8000000000002</v>
      </c>
      <c r="P13" s="75">
        <f t="shared" si="2"/>
        <v>26320.2</v>
      </c>
    </row>
    <row r="14" spans="2:16" ht="60" x14ac:dyDescent="0.25">
      <c r="B14" s="71">
        <f t="shared" si="3"/>
        <v>9</v>
      </c>
      <c r="C14" s="77" t="s">
        <v>137</v>
      </c>
      <c r="D14" s="70" t="s">
        <v>70</v>
      </c>
      <c r="E14" s="71" t="s">
        <v>123</v>
      </c>
      <c r="F14" s="74" t="s">
        <v>124</v>
      </c>
      <c r="G14" s="71" t="s">
        <v>24</v>
      </c>
      <c r="H14" s="75">
        <v>70000</v>
      </c>
      <c r="I14" s="75">
        <v>0</v>
      </c>
      <c r="J14" s="75">
        <v>70000</v>
      </c>
      <c r="K14" s="67">
        <f t="shared" si="0"/>
        <v>2009</v>
      </c>
      <c r="L14" s="75">
        <v>0</v>
      </c>
      <c r="M14" s="75">
        <v>2128</v>
      </c>
      <c r="N14" s="75">
        <v>25</v>
      </c>
      <c r="O14" s="75">
        <f t="shared" si="4"/>
        <v>4162</v>
      </c>
      <c r="P14" s="75">
        <f t="shared" si="2"/>
        <v>65838</v>
      </c>
    </row>
    <row r="15" spans="2:16" ht="60" x14ac:dyDescent="0.25">
      <c r="B15" s="71">
        <f t="shared" si="3"/>
        <v>10</v>
      </c>
      <c r="C15" s="77" t="s">
        <v>138</v>
      </c>
      <c r="D15" s="70" t="s">
        <v>70</v>
      </c>
      <c r="E15" s="71" t="s">
        <v>139</v>
      </c>
      <c r="F15" s="74" t="s">
        <v>124</v>
      </c>
      <c r="G15" s="71" t="s">
        <v>24</v>
      </c>
      <c r="H15" s="75">
        <v>90000</v>
      </c>
      <c r="I15" s="75">
        <v>0</v>
      </c>
      <c r="J15" s="75">
        <v>90000</v>
      </c>
      <c r="K15" s="67">
        <f t="shared" si="0"/>
        <v>2583</v>
      </c>
      <c r="L15" s="75">
        <v>6444.9</v>
      </c>
      <c r="M15" s="75">
        <v>2736</v>
      </c>
      <c r="N15" s="75">
        <v>25</v>
      </c>
      <c r="O15" s="75">
        <f t="shared" si="4"/>
        <v>11788.9</v>
      </c>
      <c r="P15" s="75">
        <f t="shared" si="2"/>
        <v>78211.100000000006</v>
      </c>
    </row>
    <row r="16" spans="2:16" ht="45" x14ac:dyDescent="0.25">
      <c r="B16" s="71">
        <f t="shared" si="3"/>
        <v>11</v>
      </c>
      <c r="C16" s="77" t="s">
        <v>140</v>
      </c>
      <c r="D16" s="70" t="s">
        <v>129</v>
      </c>
      <c r="E16" s="71" t="s">
        <v>130</v>
      </c>
      <c r="F16" s="74" t="s">
        <v>124</v>
      </c>
      <c r="G16" s="71" t="s">
        <v>20</v>
      </c>
      <c r="H16" s="75">
        <v>30000</v>
      </c>
      <c r="I16" s="75">
        <v>0</v>
      </c>
      <c r="J16" s="75">
        <v>30000</v>
      </c>
      <c r="K16" s="67">
        <f t="shared" si="0"/>
        <v>861</v>
      </c>
      <c r="L16" s="75">
        <v>0</v>
      </c>
      <c r="M16" s="75">
        <v>912</v>
      </c>
      <c r="N16" s="75">
        <v>25</v>
      </c>
      <c r="O16" s="75">
        <f t="shared" si="4"/>
        <v>1798</v>
      </c>
      <c r="P16" s="75">
        <f t="shared" si="2"/>
        <v>28202</v>
      </c>
    </row>
    <row r="17" spans="2:16" ht="45" x14ac:dyDescent="0.25">
      <c r="B17" s="71">
        <f t="shared" si="3"/>
        <v>12</v>
      </c>
      <c r="C17" s="77" t="s">
        <v>258</v>
      </c>
      <c r="D17" s="70" t="s">
        <v>32</v>
      </c>
      <c r="E17" s="71" t="s">
        <v>259</v>
      </c>
      <c r="F17" s="74" t="s">
        <v>124</v>
      </c>
      <c r="G17" s="71" t="s">
        <v>20</v>
      </c>
      <c r="H17" s="75">
        <v>120000</v>
      </c>
      <c r="I17" s="75">
        <v>0</v>
      </c>
      <c r="J17" s="75">
        <v>120000</v>
      </c>
      <c r="K17" s="67">
        <f t="shared" si="0"/>
        <v>3444</v>
      </c>
      <c r="L17" s="75">
        <v>16809.87</v>
      </c>
      <c r="M17" s="75">
        <v>3648</v>
      </c>
      <c r="N17" s="75">
        <v>25</v>
      </c>
      <c r="O17" s="75">
        <f t="shared" si="4"/>
        <v>23926.87</v>
      </c>
      <c r="P17" s="75">
        <f t="shared" si="2"/>
        <v>96073.13</v>
      </c>
    </row>
    <row r="18" spans="2:16" ht="45" x14ac:dyDescent="0.25">
      <c r="B18" s="71">
        <f t="shared" si="3"/>
        <v>13</v>
      </c>
      <c r="C18" s="77" t="s">
        <v>141</v>
      </c>
      <c r="D18" s="70" t="s">
        <v>129</v>
      </c>
      <c r="E18" s="71" t="s">
        <v>130</v>
      </c>
      <c r="F18" s="74" t="s">
        <v>124</v>
      </c>
      <c r="G18" s="86" t="s">
        <v>20</v>
      </c>
      <c r="H18" s="75">
        <v>25000</v>
      </c>
      <c r="I18" s="75">
        <v>0</v>
      </c>
      <c r="J18" s="75">
        <v>25000</v>
      </c>
      <c r="K18" s="67">
        <f t="shared" si="0"/>
        <v>717.5</v>
      </c>
      <c r="L18" s="75">
        <v>0</v>
      </c>
      <c r="M18" s="75">
        <v>760</v>
      </c>
      <c r="N18" s="75">
        <v>25</v>
      </c>
      <c r="O18" s="75">
        <f t="shared" si="4"/>
        <v>1502.5</v>
      </c>
      <c r="P18" s="75">
        <f t="shared" si="2"/>
        <v>23497.5</v>
      </c>
    </row>
    <row r="19" spans="2:16" ht="45" x14ac:dyDescent="0.25">
      <c r="B19" s="71">
        <f t="shared" si="3"/>
        <v>14</v>
      </c>
      <c r="C19" s="77" t="s">
        <v>142</v>
      </c>
      <c r="D19" s="70" t="s">
        <v>22</v>
      </c>
      <c r="E19" s="71" t="s">
        <v>134</v>
      </c>
      <c r="F19" s="74" t="s">
        <v>124</v>
      </c>
      <c r="G19" s="71" t="s">
        <v>24</v>
      </c>
      <c r="H19" s="75">
        <v>80000</v>
      </c>
      <c r="I19" s="75">
        <v>0</v>
      </c>
      <c r="J19" s="75">
        <v>80000</v>
      </c>
      <c r="K19" s="67">
        <f t="shared" si="0"/>
        <v>2296</v>
      </c>
      <c r="L19" s="75">
        <v>0</v>
      </c>
      <c r="M19" s="75">
        <v>2432</v>
      </c>
      <c r="N19" s="75">
        <v>25</v>
      </c>
      <c r="O19" s="75">
        <f t="shared" si="4"/>
        <v>4753</v>
      </c>
      <c r="P19" s="75">
        <f t="shared" si="2"/>
        <v>75247</v>
      </c>
    </row>
    <row r="20" spans="2:16" ht="45" x14ac:dyDescent="0.25">
      <c r="B20" s="71">
        <f t="shared" si="3"/>
        <v>15</v>
      </c>
      <c r="C20" s="77" t="s">
        <v>143</v>
      </c>
      <c r="D20" s="70" t="s">
        <v>41</v>
      </c>
      <c r="E20" s="71" t="s">
        <v>144</v>
      </c>
      <c r="F20" s="74" t="s">
        <v>124</v>
      </c>
      <c r="G20" s="71" t="s">
        <v>24</v>
      </c>
      <c r="H20" s="75">
        <v>80000</v>
      </c>
      <c r="I20" s="75">
        <v>0</v>
      </c>
      <c r="J20" s="75">
        <v>80000</v>
      </c>
      <c r="K20" s="67">
        <f t="shared" si="0"/>
        <v>2296</v>
      </c>
      <c r="L20" s="75">
        <v>7400.87</v>
      </c>
      <c r="M20" s="75">
        <v>2432</v>
      </c>
      <c r="N20" s="75">
        <v>25</v>
      </c>
      <c r="O20" s="75">
        <f t="shared" si="4"/>
        <v>12153.869999999999</v>
      </c>
      <c r="P20" s="75">
        <f t="shared" si="2"/>
        <v>67846.13</v>
      </c>
    </row>
    <row r="21" spans="2:16" ht="45" x14ac:dyDescent="0.25">
      <c r="B21" s="71">
        <f t="shared" si="3"/>
        <v>16</v>
      </c>
      <c r="C21" s="77" t="s">
        <v>145</v>
      </c>
      <c r="D21" s="70" t="s">
        <v>146</v>
      </c>
      <c r="E21" s="71" t="s">
        <v>147</v>
      </c>
      <c r="F21" s="74" t="s">
        <v>124</v>
      </c>
      <c r="G21" s="71" t="s">
        <v>24</v>
      </c>
      <c r="H21" s="75">
        <v>147500</v>
      </c>
      <c r="I21" s="75">
        <v>0</v>
      </c>
      <c r="J21" s="75">
        <v>147500</v>
      </c>
      <c r="K21" s="67">
        <f t="shared" si="0"/>
        <v>4233.25</v>
      </c>
      <c r="L21" s="75">
        <v>23278.560000000001</v>
      </c>
      <c r="M21" s="75">
        <v>4484</v>
      </c>
      <c r="N21" s="75">
        <v>25</v>
      </c>
      <c r="O21" s="75">
        <f t="shared" si="4"/>
        <v>32020.81</v>
      </c>
      <c r="P21" s="75">
        <f t="shared" si="2"/>
        <v>115479.19</v>
      </c>
    </row>
    <row r="22" spans="2:16" ht="45" x14ac:dyDescent="0.25">
      <c r="B22" s="71">
        <f t="shared" si="3"/>
        <v>17</v>
      </c>
      <c r="C22" s="77" t="s">
        <v>148</v>
      </c>
      <c r="D22" s="70" t="s">
        <v>129</v>
      </c>
      <c r="E22" s="71" t="s">
        <v>130</v>
      </c>
      <c r="F22" s="74" t="s">
        <v>124</v>
      </c>
      <c r="G22" s="71" t="s">
        <v>24</v>
      </c>
      <c r="H22" s="75">
        <v>20000</v>
      </c>
      <c r="I22" s="75">
        <v>0</v>
      </c>
      <c r="J22" s="75">
        <v>20000</v>
      </c>
      <c r="K22" s="67">
        <f t="shared" si="0"/>
        <v>574</v>
      </c>
      <c r="L22" s="75">
        <v>0</v>
      </c>
      <c r="M22" s="75">
        <v>608</v>
      </c>
      <c r="N22" s="75">
        <v>25</v>
      </c>
      <c r="O22" s="75">
        <f t="shared" si="4"/>
        <v>1207</v>
      </c>
      <c r="P22" s="75">
        <f t="shared" si="2"/>
        <v>18793</v>
      </c>
    </row>
    <row r="23" spans="2:16" ht="45" x14ac:dyDescent="0.25">
      <c r="B23" s="71">
        <f t="shared" si="3"/>
        <v>18</v>
      </c>
      <c r="C23" s="77" t="s">
        <v>149</v>
      </c>
      <c r="D23" s="70" t="s">
        <v>129</v>
      </c>
      <c r="E23" s="71" t="s">
        <v>130</v>
      </c>
      <c r="F23" s="74" t="s">
        <v>124</v>
      </c>
      <c r="G23" s="71" t="s">
        <v>24</v>
      </c>
      <c r="H23" s="75">
        <v>40000</v>
      </c>
      <c r="I23" s="75">
        <v>0</v>
      </c>
      <c r="J23" s="75">
        <v>40000</v>
      </c>
      <c r="K23" s="67">
        <f t="shared" si="0"/>
        <v>1148</v>
      </c>
      <c r="L23" s="75">
        <v>0</v>
      </c>
      <c r="M23" s="75">
        <v>1216</v>
      </c>
      <c r="N23" s="75">
        <v>25</v>
      </c>
      <c r="O23" s="75">
        <f t="shared" si="4"/>
        <v>2389</v>
      </c>
      <c r="P23" s="75">
        <f t="shared" si="2"/>
        <v>37611</v>
      </c>
    </row>
    <row r="24" spans="2:16" ht="60" x14ac:dyDescent="0.25">
      <c r="B24" s="71">
        <f t="shared" si="3"/>
        <v>19</v>
      </c>
      <c r="C24" s="77" t="s">
        <v>150</v>
      </c>
      <c r="D24" s="70" t="s">
        <v>70</v>
      </c>
      <c r="E24" s="71" t="s">
        <v>151</v>
      </c>
      <c r="F24" s="74" t="s">
        <v>124</v>
      </c>
      <c r="G24" s="86" t="s">
        <v>24</v>
      </c>
      <c r="H24" s="75">
        <v>135000</v>
      </c>
      <c r="I24" s="75">
        <v>0</v>
      </c>
      <c r="J24" s="75">
        <v>135000</v>
      </c>
      <c r="K24" s="67">
        <f t="shared" si="0"/>
        <v>3874.5</v>
      </c>
      <c r="L24" s="75">
        <v>20338.240000000002</v>
      </c>
      <c r="M24" s="75">
        <v>4104</v>
      </c>
      <c r="N24" s="75">
        <v>25</v>
      </c>
      <c r="O24" s="75">
        <f t="shared" si="4"/>
        <v>28341.74</v>
      </c>
      <c r="P24" s="75">
        <f t="shared" si="2"/>
        <v>106658.26</v>
      </c>
    </row>
    <row r="25" spans="2:16" ht="45" x14ac:dyDescent="0.25">
      <c r="B25" s="71">
        <f t="shared" si="3"/>
        <v>20</v>
      </c>
      <c r="C25" s="77" t="s">
        <v>152</v>
      </c>
      <c r="D25" s="70" t="s">
        <v>37</v>
      </c>
      <c r="E25" s="71" t="s">
        <v>153</v>
      </c>
      <c r="F25" s="74" t="s">
        <v>124</v>
      </c>
      <c r="G25" s="71" t="s">
        <v>20</v>
      </c>
      <c r="H25" s="75">
        <v>40000</v>
      </c>
      <c r="I25" s="75">
        <v>0</v>
      </c>
      <c r="J25" s="75">
        <v>40000</v>
      </c>
      <c r="K25" s="67">
        <f t="shared" si="0"/>
        <v>1148</v>
      </c>
      <c r="L25" s="75">
        <v>0</v>
      </c>
      <c r="M25" s="75">
        <v>1216</v>
      </c>
      <c r="N25" s="75">
        <v>25</v>
      </c>
      <c r="O25" s="75">
        <f t="shared" si="4"/>
        <v>2389</v>
      </c>
      <c r="P25" s="75">
        <f t="shared" si="2"/>
        <v>37611</v>
      </c>
    </row>
    <row r="26" spans="2:16" ht="45" x14ac:dyDescent="0.25">
      <c r="B26" s="71">
        <f t="shared" si="3"/>
        <v>21</v>
      </c>
      <c r="C26" s="77" t="s">
        <v>154</v>
      </c>
      <c r="D26" s="70" t="s">
        <v>129</v>
      </c>
      <c r="E26" s="71" t="s">
        <v>130</v>
      </c>
      <c r="F26" s="74" t="s">
        <v>124</v>
      </c>
      <c r="G26" s="71" t="s">
        <v>20</v>
      </c>
      <c r="H26" s="75">
        <v>45000</v>
      </c>
      <c r="I26" s="75">
        <v>0</v>
      </c>
      <c r="J26" s="75">
        <v>45000</v>
      </c>
      <c r="K26" s="67">
        <f t="shared" si="0"/>
        <v>1291.5</v>
      </c>
      <c r="L26" s="75">
        <v>1148.33</v>
      </c>
      <c r="M26" s="75">
        <v>1368</v>
      </c>
      <c r="N26" s="75">
        <v>25</v>
      </c>
      <c r="O26" s="75">
        <f t="shared" si="4"/>
        <v>3832.83</v>
      </c>
      <c r="P26" s="75">
        <f t="shared" si="2"/>
        <v>41167.17</v>
      </c>
    </row>
    <row r="27" spans="2:16" ht="45" x14ac:dyDescent="0.25">
      <c r="B27" s="71">
        <f t="shared" si="3"/>
        <v>22</v>
      </c>
      <c r="C27" s="77" t="s">
        <v>155</v>
      </c>
      <c r="D27" s="70" t="s">
        <v>47</v>
      </c>
      <c r="E27" s="71" t="s">
        <v>156</v>
      </c>
      <c r="F27" s="74" t="s">
        <v>124</v>
      </c>
      <c r="G27" s="71" t="s">
        <v>24</v>
      </c>
      <c r="H27" s="75">
        <v>180000</v>
      </c>
      <c r="I27" s="75">
        <v>0</v>
      </c>
      <c r="J27" s="75">
        <v>180000</v>
      </c>
      <c r="K27" s="67">
        <f t="shared" si="0"/>
        <v>5166</v>
      </c>
      <c r="L27" s="75">
        <v>30923.37</v>
      </c>
      <c r="M27" s="75">
        <v>5472</v>
      </c>
      <c r="N27" s="75">
        <v>25</v>
      </c>
      <c r="O27" s="75">
        <f t="shared" si="4"/>
        <v>41586.369999999995</v>
      </c>
      <c r="P27" s="75">
        <f t="shared" si="2"/>
        <v>138413.63</v>
      </c>
    </row>
    <row r="28" spans="2:16" ht="45" x14ac:dyDescent="0.25">
      <c r="B28" s="71">
        <f t="shared" si="3"/>
        <v>23</v>
      </c>
      <c r="C28" s="77" t="s">
        <v>157</v>
      </c>
      <c r="D28" s="70" t="s">
        <v>129</v>
      </c>
      <c r="E28" s="71" t="s">
        <v>130</v>
      </c>
      <c r="F28" s="74" t="s">
        <v>124</v>
      </c>
      <c r="G28" s="71" t="s">
        <v>24</v>
      </c>
      <c r="H28" s="75">
        <v>25000</v>
      </c>
      <c r="I28" s="75">
        <v>0</v>
      </c>
      <c r="J28" s="75">
        <v>25000</v>
      </c>
      <c r="K28" s="67">
        <f t="shared" si="0"/>
        <v>717.5</v>
      </c>
      <c r="L28" s="75">
        <v>0</v>
      </c>
      <c r="M28" s="75">
        <v>760</v>
      </c>
      <c r="N28" s="75">
        <v>25</v>
      </c>
      <c r="O28" s="75">
        <f t="shared" si="4"/>
        <v>1502.5</v>
      </c>
      <c r="P28" s="75">
        <f t="shared" si="2"/>
        <v>23497.5</v>
      </c>
    </row>
    <row r="29" spans="2:16" ht="45" x14ac:dyDescent="0.25">
      <c r="B29" s="71">
        <f t="shared" si="3"/>
        <v>24</v>
      </c>
      <c r="C29" s="77" t="s">
        <v>158</v>
      </c>
      <c r="D29" s="70" t="s">
        <v>47</v>
      </c>
      <c r="E29" s="71" t="s">
        <v>153</v>
      </c>
      <c r="F29" s="74" t="s">
        <v>124</v>
      </c>
      <c r="G29" s="71" t="s">
        <v>20</v>
      </c>
      <c r="H29" s="75">
        <v>30000</v>
      </c>
      <c r="I29" s="75">
        <v>0</v>
      </c>
      <c r="J29" s="75">
        <v>30000</v>
      </c>
      <c r="K29" s="67">
        <f t="shared" si="0"/>
        <v>861</v>
      </c>
      <c r="L29" s="75">
        <v>0</v>
      </c>
      <c r="M29" s="75">
        <v>912</v>
      </c>
      <c r="N29" s="75">
        <v>25</v>
      </c>
      <c r="O29" s="75">
        <f t="shared" si="4"/>
        <v>1798</v>
      </c>
      <c r="P29" s="75">
        <f t="shared" si="2"/>
        <v>28202</v>
      </c>
    </row>
    <row r="30" spans="2:16" ht="45" x14ac:dyDescent="0.25">
      <c r="B30" s="71">
        <f t="shared" si="3"/>
        <v>25</v>
      </c>
      <c r="C30" s="77" t="s">
        <v>159</v>
      </c>
      <c r="D30" s="70" t="s">
        <v>160</v>
      </c>
      <c r="E30" s="71" t="s">
        <v>134</v>
      </c>
      <c r="F30" s="74" t="s">
        <v>124</v>
      </c>
      <c r="G30" s="71" t="s">
        <v>24</v>
      </c>
      <c r="H30" s="75">
        <v>80000</v>
      </c>
      <c r="I30" s="75">
        <v>0</v>
      </c>
      <c r="J30" s="75">
        <v>80000</v>
      </c>
      <c r="K30" s="67">
        <f t="shared" si="0"/>
        <v>2296</v>
      </c>
      <c r="L30" s="75">
        <v>0</v>
      </c>
      <c r="M30" s="75">
        <v>2432</v>
      </c>
      <c r="N30" s="75">
        <v>25</v>
      </c>
      <c r="O30" s="75">
        <f t="shared" si="4"/>
        <v>4753</v>
      </c>
      <c r="P30" s="75">
        <f t="shared" si="2"/>
        <v>75247</v>
      </c>
    </row>
    <row r="31" spans="2:16" ht="45" x14ac:dyDescent="0.25">
      <c r="B31" s="71">
        <f t="shared" si="3"/>
        <v>26</v>
      </c>
      <c r="C31" s="77" t="s">
        <v>260</v>
      </c>
      <c r="D31" s="70" t="s">
        <v>146</v>
      </c>
      <c r="E31" s="71" t="s">
        <v>194</v>
      </c>
      <c r="F31" s="74" t="s">
        <v>124</v>
      </c>
      <c r="G31" s="71" t="s">
        <v>24</v>
      </c>
      <c r="H31" s="75">
        <v>80000</v>
      </c>
      <c r="I31" s="75">
        <v>0</v>
      </c>
      <c r="J31" s="75">
        <v>80000</v>
      </c>
      <c r="K31" s="67">
        <f t="shared" si="0"/>
        <v>2296</v>
      </c>
      <c r="L31" s="75">
        <v>7400.87</v>
      </c>
      <c r="M31" s="75">
        <v>2432</v>
      </c>
      <c r="N31" s="75">
        <v>25</v>
      </c>
      <c r="O31" s="75">
        <f t="shared" si="4"/>
        <v>12153.869999999999</v>
      </c>
      <c r="P31" s="75">
        <f t="shared" si="2"/>
        <v>67846.13</v>
      </c>
    </row>
    <row r="32" spans="2:16" ht="45" x14ac:dyDescent="0.25">
      <c r="B32" s="71">
        <f t="shared" si="3"/>
        <v>27</v>
      </c>
      <c r="C32" s="77" t="s">
        <v>161</v>
      </c>
      <c r="D32" s="70" t="s">
        <v>129</v>
      </c>
      <c r="E32" s="71" t="s">
        <v>162</v>
      </c>
      <c r="F32" s="74" t="s">
        <v>124</v>
      </c>
      <c r="G32" s="71" t="s">
        <v>20</v>
      </c>
      <c r="H32" s="75">
        <v>45000</v>
      </c>
      <c r="I32" s="75">
        <v>0</v>
      </c>
      <c r="J32" s="75">
        <v>45000</v>
      </c>
      <c r="K32" s="67">
        <f t="shared" si="0"/>
        <v>1291.5</v>
      </c>
      <c r="L32" s="75">
        <v>0</v>
      </c>
      <c r="M32" s="75">
        <v>1368</v>
      </c>
      <c r="N32" s="75">
        <v>25</v>
      </c>
      <c r="O32" s="75">
        <f t="shared" si="4"/>
        <v>2684.5</v>
      </c>
      <c r="P32" s="75">
        <f t="shared" si="2"/>
        <v>42315.5</v>
      </c>
    </row>
    <row r="33" spans="2:16" ht="45" x14ac:dyDescent="0.25">
      <c r="B33" s="71">
        <f t="shared" si="3"/>
        <v>28</v>
      </c>
      <c r="C33" s="77" t="s">
        <v>163</v>
      </c>
      <c r="D33" s="70" t="s">
        <v>129</v>
      </c>
      <c r="E33" s="71" t="s">
        <v>130</v>
      </c>
      <c r="F33" s="74" t="s">
        <v>124</v>
      </c>
      <c r="G33" s="71" t="s">
        <v>24</v>
      </c>
      <c r="H33" s="75">
        <v>25000</v>
      </c>
      <c r="I33" s="75">
        <v>0</v>
      </c>
      <c r="J33" s="75">
        <v>25000</v>
      </c>
      <c r="K33" s="67">
        <f t="shared" si="0"/>
        <v>717.5</v>
      </c>
      <c r="L33" s="75">
        <v>0</v>
      </c>
      <c r="M33" s="75">
        <v>760</v>
      </c>
      <c r="N33" s="75">
        <v>25</v>
      </c>
      <c r="O33" s="75">
        <f t="shared" si="4"/>
        <v>1502.5</v>
      </c>
      <c r="P33" s="75">
        <f t="shared" si="2"/>
        <v>23497.5</v>
      </c>
    </row>
    <row r="34" spans="2:16" ht="45" x14ac:dyDescent="0.25">
      <c r="B34" s="71">
        <f t="shared" si="3"/>
        <v>29</v>
      </c>
      <c r="C34" s="77" t="s">
        <v>164</v>
      </c>
      <c r="D34" s="70" t="s">
        <v>22</v>
      </c>
      <c r="E34" s="71" t="s">
        <v>85</v>
      </c>
      <c r="F34" s="74" t="s">
        <v>124</v>
      </c>
      <c r="G34" s="71" t="s">
        <v>24</v>
      </c>
      <c r="H34" s="75">
        <v>140000</v>
      </c>
      <c r="I34" s="75">
        <v>0</v>
      </c>
      <c r="J34" s="75">
        <v>140000</v>
      </c>
      <c r="K34" s="67">
        <f t="shared" si="0"/>
        <v>4018</v>
      </c>
      <c r="L34" s="75">
        <v>21514.37</v>
      </c>
      <c r="M34" s="75">
        <v>4256</v>
      </c>
      <c r="N34" s="75">
        <v>25</v>
      </c>
      <c r="O34" s="75">
        <f t="shared" si="4"/>
        <v>29813.37</v>
      </c>
      <c r="P34" s="75">
        <f t="shared" si="2"/>
        <v>110186.63</v>
      </c>
    </row>
    <row r="35" spans="2:16" ht="45" x14ac:dyDescent="0.25">
      <c r="B35" s="71">
        <f t="shared" si="3"/>
        <v>30</v>
      </c>
      <c r="C35" s="77" t="s">
        <v>165</v>
      </c>
      <c r="D35" s="70" t="s">
        <v>166</v>
      </c>
      <c r="E35" s="71" t="s">
        <v>130</v>
      </c>
      <c r="F35" s="74" t="s">
        <v>124</v>
      </c>
      <c r="G35" s="71" t="s">
        <v>24</v>
      </c>
      <c r="H35" s="75">
        <v>30000</v>
      </c>
      <c r="I35" s="75">
        <v>0</v>
      </c>
      <c r="J35" s="75">
        <v>30000</v>
      </c>
      <c r="K35" s="67">
        <f t="shared" si="0"/>
        <v>861</v>
      </c>
      <c r="L35" s="75">
        <v>0</v>
      </c>
      <c r="M35" s="75">
        <v>912</v>
      </c>
      <c r="N35" s="75">
        <v>25</v>
      </c>
      <c r="O35" s="75">
        <f t="shared" si="4"/>
        <v>1798</v>
      </c>
      <c r="P35" s="75">
        <f t="shared" si="2"/>
        <v>28202</v>
      </c>
    </row>
    <row r="36" spans="2:16" ht="45" x14ac:dyDescent="0.25">
      <c r="B36" s="71">
        <f t="shared" si="3"/>
        <v>31</v>
      </c>
      <c r="C36" s="77" t="s">
        <v>167</v>
      </c>
      <c r="D36" s="70" t="s">
        <v>168</v>
      </c>
      <c r="E36" s="71" t="s">
        <v>54</v>
      </c>
      <c r="F36" s="74" t="s">
        <v>124</v>
      </c>
      <c r="G36" s="71" t="s">
        <v>24</v>
      </c>
      <c r="H36" s="75">
        <v>80000</v>
      </c>
      <c r="I36" s="75">
        <v>0</v>
      </c>
      <c r="J36" s="75">
        <v>80000</v>
      </c>
      <c r="K36" s="67">
        <f t="shared" si="0"/>
        <v>2296</v>
      </c>
      <c r="L36" s="75">
        <v>7400.87</v>
      </c>
      <c r="M36" s="75">
        <v>2432</v>
      </c>
      <c r="N36" s="75">
        <v>25</v>
      </c>
      <c r="O36" s="75">
        <f t="shared" si="4"/>
        <v>12153.869999999999</v>
      </c>
      <c r="P36" s="75">
        <f t="shared" si="2"/>
        <v>67846.13</v>
      </c>
    </row>
    <row r="37" spans="2:16" ht="45" x14ac:dyDescent="0.25">
      <c r="B37" s="71">
        <f t="shared" si="3"/>
        <v>32</v>
      </c>
      <c r="C37" s="77" t="s">
        <v>169</v>
      </c>
      <c r="D37" s="70" t="s">
        <v>22</v>
      </c>
      <c r="E37" s="71" t="s">
        <v>85</v>
      </c>
      <c r="F37" s="74" t="s">
        <v>124</v>
      </c>
      <c r="G37" s="71" t="s">
        <v>20</v>
      </c>
      <c r="H37" s="75">
        <v>140000</v>
      </c>
      <c r="I37" s="75">
        <v>0</v>
      </c>
      <c r="J37" s="75">
        <v>140000</v>
      </c>
      <c r="K37" s="67">
        <f t="shared" si="0"/>
        <v>4018</v>
      </c>
      <c r="L37" s="79">
        <v>21514.37</v>
      </c>
      <c r="M37" s="75">
        <v>4256</v>
      </c>
      <c r="N37" s="75">
        <v>25</v>
      </c>
      <c r="O37" s="75">
        <f t="shared" si="4"/>
        <v>29813.37</v>
      </c>
      <c r="P37" s="75">
        <f t="shared" si="2"/>
        <v>110186.63</v>
      </c>
    </row>
    <row r="38" spans="2:16" ht="45" x14ac:dyDescent="0.25">
      <c r="B38" s="71">
        <f t="shared" si="3"/>
        <v>33</v>
      </c>
      <c r="C38" s="77" t="s">
        <v>170</v>
      </c>
      <c r="D38" s="70" t="s">
        <v>47</v>
      </c>
      <c r="E38" s="71" t="s">
        <v>171</v>
      </c>
      <c r="F38" s="74" t="s">
        <v>124</v>
      </c>
      <c r="G38" s="71" t="s">
        <v>20</v>
      </c>
      <c r="H38" s="75">
        <v>30000</v>
      </c>
      <c r="I38" s="75">
        <v>0</v>
      </c>
      <c r="J38" s="75">
        <v>30000</v>
      </c>
      <c r="K38" s="67">
        <f t="shared" si="0"/>
        <v>861</v>
      </c>
      <c r="L38" s="75">
        <v>0</v>
      </c>
      <c r="M38" s="75">
        <v>912</v>
      </c>
      <c r="N38" s="75">
        <v>25</v>
      </c>
      <c r="O38" s="75">
        <f t="shared" si="4"/>
        <v>1798</v>
      </c>
      <c r="P38" s="75">
        <f t="shared" si="2"/>
        <v>28202</v>
      </c>
    </row>
    <row r="39" spans="2:16" ht="45" x14ac:dyDescent="0.25">
      <c r="B39" s="65">
        <f t="shared" si="3"/>
        <v>34</v>
      </c>
      <c r="C39" s="77" t="s">
        <v>172</v>
      </c>
      <c r="D39" s="72" t="s">
        <v>22</v>
      </c>
      <c r="E39" s="65" t="s">
        <v>173</v>
      </c>
      <c r="F39" s="78" t="s">
        <v>124</v>
      </c>
      <c r="G39" s="65" t="s">
        <v>20</v>
      </c>
      <c r="H39" s="79">
        <v>80000</v>
      </c>
      <c r="I39" s="79">
        <v>0</v>
      </c>
      <c r="J39" s="79">
        <v>80000</v>
      </c>
      <c r="K39" s="67">
        <f t="shared" si="0"/>
        <v>2296</v>
      </c>
      <c r="L39" s="79">
        <v>7400.87</v>
      </c>
      <c r="M39" s="79">
        <v>2432</v>
      </c>
      <c r="N39" s="79">
        <v>25</v>
      </c>
      <c r="O39" s="79">
        <f t="shared" si="4"/>
        <v>12153.869999999999</v>
      </c>
      <c r="P39" s="79">
        <f t="shared" si="2"/>
        <v>67846.13</v>
      </c>
    </row>
    <row r="40" spans="2:16" ht="45" x14ac:dyDescent="0.25">
      <c r="B40" s="71">
        <f t="shared" si="3"/>
        <v>35</v>
      </c>
      <c r="C40" s="77" t="s">
        <v>174</v>
      </c>
      <c r="D40" s="70" t="s">
        <v>47</v>
      </c>
      <c r="E40" s="71" t="s">
        <v>41</v>
      </c>
      <c r="F40" s="74" t="s">
        <v>124</v>
      </c>
      <c r="G40" s="71" t="s">
        <v>24</v>
      </c>
      <c r="H40" s="75">
        <v>80000</v>
      </c>
      <c r="I40" s="75">
        <v>0</v>
      </c>
      <c r="J40" s="75">
        <v>80000</v>
      </c>
      <c r="K40" s="67">
        <f t="shared" si="0"/>
        <v>2296</v>
      </c>
      <c r="L40" s="75">
        <v>7400.87</v>
      </c>
      <c r="M40" s="75">
        <v>2432</v>
      </c>
      <c r="N40" s="75">
        <v>25</v>
      </c>
      <c r="O40" s="75">
        <f t="shared" si="4"/>
        <v>12153.869999999999</v>
      </c>
      <c r="P40" s="75">
        <f t="shared" si="2"/>
        <v>67846.13</v>
      </c>
    </row>
    <row r="41" spans="2:16" ht="45" x14ac:dyDescent="0.25">
      <c r="B41" s="71">
        <f t="shared" si="3"/>
        <v>36</v>
      </c>
      <c r="C41" s="77" t="s">
        <v>175</v>
      </c>
      <c r="D41" s="70" t="s">
        <v>37</v>
      </c>
      <c r="E41" s="71" t="s">
        <v>38</v>
      </c>
      <c r="F41" s="74" t="s">
        <v>124</v>
      </c>
      <c r="G41" s="71" t="s">
        <v>20</v>
      </c>
      <c r="H41" s="75">
        <v>25000</v>
      </c>
      <c r="I41" s="75">
        <v>0</v>
      </c>
      <c r="J41" s="75">
        <v>25000</v>
      </c>
      <c r="K41" s="67">
        <f t="shared" si="0"/>
        <v>717.5</v>
      </c>
      <c r="L41" s="75">
        <v>0</v>
      </c>
      <c r="M41" s="75">
        <v>760</v>
      </c>
      <c r="N41" s="75">
        <v>25</v>
      </c>
      <c r="O41" s="75">
        <f t="shared" si="4"/>
        <v>1502.5</v>
      </c>
      <c r="P41" s="75">
        <f t="shared" ref="P41:P70" si="5">J41-O41</f>
        <v>23497.5</v>
      </c>
    </row>
    <row r="42" spans="2:16" ht="45" x14ac:dyDescent="0.25">
      <c r="B42" s="71">
        <f t="shared" si="3"/>
        <v>37</v>
      </c>
      <c r="C42" s="77" t="s">
        <v>176</v>
      </c>
      <c r="D42" s="70" t="s">
        <v>129</v>
      </c>
      <c r="E42" s="71" t="s">
        <v>130</v>
      </c>
      <c r="F42" s="74" t="s">
        <v>124</v>
      </c>
      <c r="G42" s="71" t="s">
        <v>24</v>
      </c>
      <c r="H42" s="75">
        <v>80000</v>
      </c>
      <c r="I42" s="75">
        <v>0</v>
      </c>
      <c r="J42" s="75">
        <v>80000</v>
      </c>
      <c r="K42" s="67">
        <f t="shared" si="0"/>
        <v>2296</v>
      </c>
      <c r="L42" s="75">
        <v>7400.87</v>
      </c>
      <c r="M42" s="75">
        <v>2432</v>
      </c>
      <c r="N42" s="75">
        <v>25</v>
      </c>
      <c r="O42" s="75">
        <f t="shared" si="4"/>
        <v>12153.869999999999</v>
      </c>
      <c r="P42" s="75">
        <f t="shared" si="5"/>
        <v>67846.13</v>
      </c>
    </row>
    <row r="43" spans="2:16" ht="45" x14ac:dyDescent="0.25">
      <c r="B43" s="71">
        <f t="shared" si="3"/>
        <v>38</v>
      </c>
      <c r="C43" s="77" t="s">
        <v>177</v>
      </c>
      <c r="D43" s="70" t="s">
        <v>129</v>
      </c>
      <c r="E43" s="71" t="s">
        <v>130</v>
      </c>
      <c r="F43" s="74" t="s">
        <v>124</v>
      </c>
      <c r="G43" s="71" t="s">
        <v>24</v>
      </c>
      <c r="H43" s="75">
        <v>50000</v>
      </c>
      <c r="I43" s="75">
        <v>0</v>
      </c>
      <c r="J43" s="75">
        <v>50000</v>
      </c>
      <c r="K43" s="67">
        <f t="shared" si="0"/>
        <v>1435</v>
      </c>
      <c r="L43" s="75">
        <v>0</v>
      </c>
      <c r="M43" s="75">
        <v>1520</v>
      </c>
      <c r="N43" s="75">
        <v>25</v>
      </c>
      <c r="O43" s="75">
        <f t="shared" si="4"/>
        <v>2980</v>
      </c>
      <c r="P43" s="75">
        <f t="shared" si="5"/>
        <v>47020</v>
      </c>
    </row>
    <row r="44" spans="2:16" ht="45" x14ac:dyDescent="0.25">
      <c r="B44" s="71">
        <f t="shared" si="3"/>
        <v>39</v>
      </c>
      <c r="C44" s="77" t="s">
        <v>178</v>
      </c>
      <c r="D44" s="70" t="s">
        <v>47</v>
      </c>
      <c r="E44" s="71" t="s">
        <v>130</v>
      </c>
      <c r="F44" s="74" t="s">
        <v>124</v>
      </c>
      <c r="G44" s="71" t="s">
        <v>24</v>
      </c>
      <c r="H44" s="75">
        <v>20000</v>
      </c>
      <c r="I44" s="75">
        <v>0</v>
      </c>
      <c r="J44" s="75">
        <v>20000</v>
      </c>
      <c r="K44" s="67">
        <f t="shared" si="0"/>
        <v>574</v>
      </c>
      <c r="L44" s="75">
        <v>0</v>
      </c>
      <c r="M44" s="75">
        <v>608</v>
      </c>
      <c r="N44" s="75">
        <v>25</v>
      </c>
      <c r="O44" s="75">
        <f t="shared" ref="O44:O71" si="6">SUM(K44:N44)</f>
        <v>1207</v>
      </c>
      <c r="P44" s="75">
        <f t="shared" si="5"/>
        <v>18793</v>
      </c>
    </row>
    <row r="45" spans="2:16" ht="45" x14ac:dyDescent="0.25">
      <c r="B45" s="71">
        <f t="shared" si="3"/>
        <v>40</v>
      </c>
      <c r="C45" s="77" t="s">
        <v>179</v>
      </c>
      <c r="D45" s="70" t="s">
        <v>47</v>
      </c>
      <c r="E45" s="71" t="s">
        <v>136</v>
      </c>
      <c r="F45" s="74" t="s">
        <v>124</v>
      </c>
      <c r="G45" s="71" t="s">
        <v>24</v>
      </c>
      <c r="H45" s="75">
        <v>30000</v>
      </c>
      <c r="I45" s="75">
        <v>0</v>
      </c>
      <c r="J45" s="75">
        <v>30000</v>
      </c>
      <c r="K45" s="67">
        <f t="shared" si="0"/>
        <v>861</v>
      </c>
      <c r="L45" s="75">
        <v>0</v>
      </c>
      <c r="M45" s="75">
        <v>912</v>
      </c>
      <c r="N45" s="75">
        <v>25</v>
      </c>
      <c r="O45" s="75">
        <f t="shared" si="6"/>
        <v>1798</v>
      </c>
      <c r="P45" s="75">
        <f t="shared" si="5"/>
        <v>28202</v>
      </c>
    </row>
    <row r="46" spans="2:16" ht="45" x14ac:dyDescent="0.25">
      <c r="B46" s="71">
        <f t="shared" si="3"/>
        <v>41</v>
      </c>
      <c r="C46" s="77" t="s">
        <v>180</v>
      </c>
      <c r="D46" s="70" t="s">
        <v>22</v>
      </c>
      <c r="E46" s="71" t="s">
        <v>74</v>
      </c>
      <c r="F46" s="74" t="s">
        <v>124</v>
      </c>
      <c r="G46" s="71" t="s">
        <v>24</v>
      </c>
      <c r="H46" s="75">
        <v>60000</v>
      </c>
      <c r="I46" s="75">
        <v>0</v>
      </c>
      <c r="J46" s="75">
        <v>60000</v>
      </c>
      <c r="K46" s="67">
        <f t="shared" si="0"/>
        <v>1722</v>
      </c>
      <c r="L46" s="75">
        <v>3486.68</v>
      </c>
      <c r="M46" s="75">
        <v>1824</v>
      </c>
      <c r="N46" s="75">
        <v>25</v>
      </c>
      <c r="O46" s="75">
        <f t="shared" si="6"/>
        <v>7057.68</v>
      </c>
      <c r="P46" s="75">
        <f t="shared" si="5"/>
        <v>52942.32</v>
      </c>
    </row>
    <row r="47" spans="2:16" ht="45" x14ac:dyDescent="0.25">
      <c r="B47" s="71">
        <f t="shared" si="3"/>
        <v>42</v>
      </c>
      <c r="C47" s="72" t="s">
        <v>220</v>
      </c>
      <c r="D47" s="70" t="s">
        <v>37</v>
      </c>
      <c r="E47" s="71" t="s">
        <v>38</v>
      </c>
      <c r="F47" s="74" t="s">
        <v>124</v>
      </c>
      <c r="G47" s="71" t="s">
        <v>20</v>
      </c>
      <c r="H47" s="75">
        <v>25000</v>
      </c>
      <c r="I47" s="75">
        <v>0</v>
      </c>
      <c r="J47" s="75">
        <v>25000</v>
      </c>
      <c r="K47" s="67">
        <f t="shared" si="0"/>
        <v>717.5</v>
      </c>
      <c r="L47" s="75">
        <v>0</v>
      </c>
      <c r="M47" s="75">
        <v>760</v>
      </c>
      <c r="N47" s="75">
        <v>25</v>
      </c>
      <c r="O47" s="75">
        <f t="shared" si="6"/>
        <v>1502.5</v>
      </c>
      <c r="P47" s="75">
        <f t="shared" si="5"/>
        <v>23497.5</v>
      </c>
    </row>
    <row r="48" spans="2:16" ht="45" x14ac:dyDescent="0.25">
      <c r="B48" s="71">
        <f t="shared" si="3"/>
        <v>43</v>
      </c>
      <c r="C48" s="77" t="s">
        <v>181</v>
      </c>
      <c r="D48" s="70" t="s">
        <v>17</v>
      </c>
      <c r="E48" s="71" t="s">
        <v>182</v>
      </c>
      <c r="F48" s="74" t="s">
        <v>124</v>
      </c>
      <c r="G48" s="71" t="s">
        <v>20</v>
      </c>
      <c r="H48" s="75">
        <v>150000</v>
      </c>
      <c r="I48" s="75">
        <v>0</v>
      </c>
      <c r="J48" s="75">
        <v>150000</v>
      </c>
      <c r="K48" s="67">
        <f t="shared" si="0"/>
        <v>4305</v>
      </c>
      <c r="L48" s="75">
        <v>23866.62</v>
      </c>
      <c r="M48" s="75">
        <v>4560</v>
      </c>
      <c r="N48" s="75">
        <v>25</v>
      </c>
      <c r="O48" s="75">
        <f t="shared" si="6"/>
        <v>32756.62</v>
      </c>
      <c r="P48" s="75">
        <f t="shared" si="5"/>
        <v>117243.38</v>
      </c>
    </row>
    <row r="49" spans="2:16" ht="45" x14ac:dyDescent="0.25">
      <c r="B49" s="71">
        <f t="shared" si="3"/>
        <v>44</v>
      </c>
      <c r="C49" s="77" t="s">
        <v>183</v>
      </c>
      <c r="D49" s="70" t="s">
        <v>122</v>
      </c>
      <c r="E49" s="71" t="s">
        <v>123</v>
      </c>
      <c r="F49" s="74" t="s">
        <v>124</v>
      </c>
      <c r="G49" s="71" t="s">
        <v>20</v>
      </c>
      <c r="H49" s="75">
        <v>80000</v>
      </c>
      <c r="I49" s="75">
        <v>0</v>
      </c>
      <c r="J49" s="75">
        <v>80000</v>
      </c>
      <c r="K49" s="67">
        <f t="shared" si="0"/>
        <v>2296</v>
      </c>
      <c r="L49" s="75">
        <v>0</v>
      </c>
      <c r="M49" s="75">
        <v>2432</v>
      </c>
      <c r="N49" s="75">
        <v>2083.5</v>
      </c>
      <c r="O49" s="75">
        <f t="shared" si="6"/>
        <v>6811.5</v>
      </c>
      <c r="P49" s="75">
        <f t="shared" si="5"/>
        <v>73188.5</v>
      </c>
    </row>
    <row r="50" spans="2:16" ht="45" x14ac:dyDescent="0.25">
      <c r="B50" s="71">
        <f t="shared" si="3"/>
        <v>45</v>
      </c>
      <c r="C50" s="77" t="s">
        <v>184</v>
      </c>
      <c r="D50" s="70" t="s">
        <v>185</v>
      </c>
      <c r="E50" s="71" t="s">
        <v>41</v>
      </c>
      <c r="F50" s="74" t="s">
        <v>124</v>
      </c>
      <c r="G50" s="71" t="s">
        <v>24</v>
      </c>
      <c r="H50" s="75">
        <v>80000</v>
      </c>
      <c r="I50" s="75">
        <v>0</v>
      </c>
      <c r="J50" s="75">
        <v>80000</v>
      </c>
      <c r="K50" s="67">
        <f t="shared" si="0"/>
        <v>2296</v>
      </c>
      <c r="L50" s="75">
        <v>7400.87</v>
      </c>
      <c r="M50" s="75">
        <v>2432</v>
      </c>
      <c r="N50" s="75">
        <v>25</v>
      </c>
      <c r="O50" s="75">
        <f t="shared" si="6"/>
        <v>12153.869999999999</v>
      </c>
      <c r="P50" s="75">
        <f t="shared" si="5"/>
        <v>67846.13</v>
      </c>
    </row>
    <row r="51" spans="2:16" ht="45" x14ac:dyDescent="0.25">
      <c r="B51" s="71">
        <f t="shared" si="3"/>
        <v>46</v>
      </c>
      <c r="C51" s="77" t="s">
        <v>186</v>
      </c>
      <c r="D51" s="70" t="s">
        <v>187</v>
      </c>
      <c r="E51" s="71" t="s">
        <v>252</v>
      </c>
      <c r="F51" s="74" t="s">
        <v>124</v>
      </c>
      <c r="G51" s="71" t="s">
        <v>20</v>
      </c>
      <c r="H51" s="75">
        <v>60000</v>
      </c>
      <c r="I51" s="75">
        <v>0</v>
      </c>
      <c r="J51" s="75">
        <v>60000</v>
      </c>
      <c r="K51" s="67">
        <f t="shared" si="0"/>
        <v>1722</v>
      </c>
      <c r="L51" s="75">
        <v>0</v>
      </c>
      <c r="M51" s="75">
        <v>1824</v>
      </c>
      <c r="N51" s="75">
        <v>25</v>
      </c>
      <c r="O51" s="75">
        <f t="shared" si="6"/>
        <v>3571</v>
      </c>
      <c r="P51" s="75">
        <f t="shared" si="5"/>
        <v>56429</v>
      </c>
    </row>
    <row r="52" spans="2:16" ht="45" x14ac:dyDescent="0.25">
      <c r="B52" s="71">
        <f t="shared" si="3"/>
        <v>47</v>
      </c>
      <c r="C52" s="77" t="s">
        <v>188</v>
      </c>
      <c r="D52" s="70" t="s">
        <v>129</v>
      </c>
      <c r="E52" s="71" t="s">
        <v>130</v>
      </c>
      <c r="F52" s="74" t="s">
        <v>124</v>
      </c>
      <c r="G52" s="71" t="s">
        <v>20</v>
      </c>
      <c r="H52" s="75">
        <v>30000</v>
      </c>
      <c r="I52" s="75">
        <v>0</v>
      </c>
      <c r="J52" s="75">
        <v>30000</v>
      </c>
      <c r="K52" s="67">
        <f t="shared" si="0"/>
        <v>861</v>
      </c>
      <c r="L52" s="75">
        <v>0</v>
      </c>
      <c r="M52" s="75">
        <v>912</v>
      </c>
      <c r="N52" s="75">
        <v>25</v>
      </c>
      <c r="O52" s="75">
        <f t="shared" si="6"/>
        <v>1798</v>
      </c>
      <c r="P52" s="75">
        <f t="shared" si="5"/>
        <v>28202</v>
      </c>
    </row>
    <row r="53" spans="2:16" ht="45" x14ac:dyDescent="0.25">
      <c r="B53" s="71">
        <f t="shared" si="3"/>
        <v>48</v>
      </c>
      <c r="C53" s="77" t="s">
        <v>189</v>
      </c>
      <c r="D53" s="70" t="s">
        <v>22</v>
      </c>
      <c r="E53" s="71" t="s">
        <v>134</v>
      </c>
      <c r="F53" s="74" t="s">
        <v>124</v>
      </c>
      <c r="G53" s="71" t="s">
        <v>24</v>
      </c>
      <c r="H53" s="75">
        <v>80000</v>
      </c>
      <c r="I53" s="75">
        <v>0</v>
      </c>
      <c r="J53" s="75">
        <v>80000</v>
      </c>
      <c r="K53" s="67">
        <f t="shared" si="0"/>
        <v>2296</v>
      </c>
      <c r="L53" s="75">
        <v>7400.87</v>
      </c>
      <c r="M53" s="75">
        <v>2432</v>
      </c>
      <c r="N53" s="75">
        <v>25</v>
      </c>
      <c r="O53" s="75">
        <f t="shared" si="6"/>
        <v>12153.869999999999</v>
      </c>
      <c r="P53" s="75">
        <f t="shared" si="5"/>
        <v>67846.13</v>
      </c>
    </row>
    <row r="54" spans="2:16" ht="60" x14ac:dyDescent="0.25">
      <c r="B54" s="71">
        <f t="shared" si="3"/>
        <v>49</v>
      </c>
      <c r="C54" s="77" t="s">
        <v>190</v>
      </c>
      <c r="D54" s="70" t="s">
        <v>70</v>
      </c>
      <c r="E54" s="71" t="s">
        <v>191</v>
      </c>
      <c r="F54" s="74" t="s">
        <v>124</v>
      </c>
      <c r="G54" s="71" t="s">
        <v>20</v>
      </c>
      <c r="H54" s="75">
        <v>80000</v>
      </c>
      <c r="I54" s="75">
        <v>0</v>
      </c>
      <c r="J54" s="75">
        <v>80000</v>
      </c>
      <c r="K54" s="67">
        <f t="shared" si="0"/>
        <v>2296</v>
      </c>
      <c r="L54" s="75">
        <v>7400.87</v>
      </c>
      <c r="M54" s="75">
        <v>2432</v>
      </c>
      <c r="N54" s="75">
        <v>25</v>
      </c>
      <c r="O54" s="75">
        <f t="shared" si="6"/>
        <v>12153.869999999999</v>
      </c>
      <c r="P54" s="75">
        <f t="shared" si="5"/>
        <v>67846.13</v>
      </c>
    </row>
    <row r="55" spans="2:16" ht="45" x14ac:dyDescent="0.25">
      <c r="B55" s="71">
        <f t="shared" si="3"/>
        <v>50</v>
      </c>
      <c r="C55" s="77" t="s">
        <v>192</v>
      </c>
      <c r="D55" s="70" t="s">
        <v>122</v>
      </c>
      <c r="E55" s="71" t="s">
        <v>18</v>
      </c>
      <c r="F55" s="74" t="s">
        <v>124</v>
      </c>
      <c r="G55" s="71" t="s">
        <v>24</v>
      </c>
      <c r="H55" s="75">
        <v>80000</v>
      </c>
      <c r="I55" s="75">
        <v>0</v>
      </c>
      <c r="J55" s="75">
        <v>80000</v>
      </c>
      <c r="K55" s="67">
        <f t="shared" si="0"/>
        <v>2296</v>
      </c>
      <c r="L55" s="75">
        <v>7400.87</v>
      </c>
      <c r="M55" s="75">
        <v>2432</v>
      </c>
      <c r="N55" s="75">
        <v>25</v>
      </c>
      <c r="O55" s="75">
        <f t="shared" si="6"/>
        <v>12153.869999999999</v>
      </c>
      <c r="P55" s="75">
        <f t="shared" si="5"/>
        <v>67846.13</v>
      </c>
    </row>
    <row r="56" spans="2:16" ht="45" x14ac:dyDescent="0.25">
      <c r="B56" s="71">
        <f t="shared" si="3"/>
        <v>51</v>
      </c>
      <c r="C56" s="77" t="s">
        <v>193</v>
      </c>
      <c r="D56" s="70" t="s">
        <v>146</v>
      </c>
      <c r="E56" s="71" t="s">
        <v>194</v>
      </c>
      <c r="F56" s="74" t="s">
        <v>124</v>
      </c>
      <c r="G56" s="71" t="s">
        <v>24</v>
      </c>
      <c r="H56" s="75">
        <v>80000</v>
      </c>
      <c r="I56" s="75">
        <v>0</v>
      </c>
      <c r="J56" s="75">
        <v>80000</v>
      </c>
      <c r="K56" s="67">
        <f t="shared" si="0"/>
        <v>2296</v>
      </c>
      <c r="L56" s="75">
        <v>0</v>
      </c>
      <c r="M56" s="75">
        <v>2432</v>
      </c>
      <c r="N56" s="75">
        <v>25</v>
      </c>
      <c r="O56" s="75">
        <f t="shared" si="6"/>
        <v>4753</v>
      </c>
      <c r="P56" s="75">
        <f t="shared" si="5"/>
        <v>75247</v>
      </c>
    </row>
    <row r="57" spans="2:16" ht="45" x14ac:dyDescent="0.25">
      <c r="B57" s="71">
        <f t="shared" si="3"/>
        <v>52</v>
      </c>
      <c r="C57" s="77" t="s">
        <v>195</v>
      </c>
      <c r="D57" s="70" t="s">
        <v>196</v>
      </c>
      <c r="E57" s="71" t="s">
        <v>197</v>
      </c>
      <c r="F57" s="74" t="s">
        <v>124</v>
      </c>
      <c r="G57" s="71" t="s">
        <v>24</v>
      </c>
      <c r="H57" s="75">
        <v>70000</v>
      </c>
      <c r="I57" s="75">
        <v>0</v>
      </c>
      <c r="J57" s="75">
        <v>70000</v>
      </c>
      <c r="K57" s="67">
        <f t="shared" si="0"/>
        <v>2009</v>
      </c>
      <c r="L57" s="75">
        <v>5368.48</v>
      </c>
      <c r="M57" s="75">
        <v>2128</v>
      </c>
      <c r="N57" s="75">
        <v>25</v>
      </c>
      <c r="O57" s="75">
        <f t="shared" si="6"/>
        <v>9530.48</v>
      </c>
      <c r="P57" s="75">
        <f t="shared" si="5"/>
        <v>60469.520000000004</v>
      </c>
    </row>
    <row r="58" spans="2:16" ht="45" x14ac:dyDescent="0.25">
      <c r="B58" s="71">
        <f t="shared" si="3"/>
        <v>53</v>
      </c>
      <c r="C58" s="77" t="s">
        <v>198</v>
      </c>
      <c r="D58" s="70" t="s">
        <v>47</v>
      </c>
      <c r="E58" s="71" t="s">
        <v>199</v>
      </c>
      <c r="F58" s="74" t="s">
        <v>124</v>
      </c>
      <c r="G58" s="71" t="s">
        <v>24</v>
      </c>
      <c r="H58" s="75">
        <v>40000</v>
      </c>
      <c r="I58" s="75">
        <v>0</v>
      </c>
      <c r="J58" s="75">
        <v>40000</v>
      </c>
      <c r="K58" s="67">
        <f t="shared" si="0"/>
        <v>1148</v>
      </c>
      <c r="L58" s="75">
        <v>442.65</v>
      </c>
      <c r="M58" s="75">
        <f>J58*0.0304</f>
        <v>1216</v>
      </c>
      <c r="N58" s="75">
        <v>25</v>
      </c>
      <c r="O58" s="75">
        <f t="shared" si="6"/>
        <v>2831.65</v>
      </c>
      <c r="P58" s="75">
        <f t="shared" si="5"/>
        <v>37168.35</v>
      </c>
    </row>
    <row r="59" spans="2:16" ht="60" x14ac:dyDescent="0.25">
      <c r="B59" s="71">
        <f t="shared" si="3"/>
        <v>54</v>
      </c>
      <c r="C59" s="77" t="s">
        <v>200</v>
      </c>
      <c r="D59" s="70" t="s">
        <v>70</v>
      </c>
      <c r="E59" s="71" t="s">
        <v>201</v>
      </c>
      <c r="F59" s="74" t="s">
        <v>124</v>
      </c>
      <c r="G59" s="71" t="s">
        <v>24</v>
      </c>
      <c r="H59" s="75">
        <v>80000</v>
      </c>
      <c r="I59" s="75">
        <v>0</v>
      </c>
      <c r="J59" s="75">
        <v>80000</v>
      </c>
      <c r="K59" s="67">
        <f t="shared" si="0"/>
        <v>2296</v>
      </c>
      <c r="L59" s="75">
        <v>7400.87</v>
      </c>
      <c r="M59" s="67">
        <f t="shared" ref="M59:M60" si="7">H59*0.0304</f>
        <v>2432</v>
      </c>
      <c r="N59" s="75">
        <v>25</v>
      </c>
      <c r="O59" s="75">
        <f t="shared" si="6"/>
        <v>12153.869999999999</v>
      </c>
      <c r="P59" s="75">
        <f t="shared" si="5"/>
        <v>67846.13</v>
      </c>
    </row>
    <row r="60" spans="2:16" ht="60" x14ac:dyDescent="0.25">
      <c r="B60" s="71">
        <f t="shared" si="3"/>
        <v>55</v>
      </c>
      <c r="C60" s="77" t="s">
        <v>202</v>
      </c>
      <c r="D60" s="70" t="s">
        <v>70</v>
      </c>
      <c r="E60" s="71" t="s">
        <v>123</v>
      </c>
      <c r="F60" s="74" t="s">
        <v>124</v>
      </c>
      <c r="G60" s="71" t="s">
        <v>24</v>
      </c>
      <c r="H60" s="75">
        <v>180000</v>
      </c>
      <c r="I60" s="75">
        <v>0</v>
      </c>
      <c r="J60" s="75">
        <v>180000</v>
      </c>
      <c r="K60" s="67">
        <f t="shared" si="0"/>
        <v>5166</v>
      </c>
      <c r="L60" s="75">
        <v>30923.37</v>
      </c>
      <c r="M60" s="67">
        <f t="shared" si="7"/>
        <v>5472</v>
      </c>
      <c r="N60" s="75">
        <v>25</v>
      </c>
      <c r="O60" s="75">
        <f t="shared" si="6"/>
        <v>41586.369999999995</v>
      </c>
      <c r="P60" s="75">
        <f t="shared" si="5"/>
        <v>138413.63</v>
      </c>
    </row>
    <row r="61" spans="2:16" ht="45" x14ac:dyDescent="0.25">
      <c r="B61" s="71">
        <f t="shared" si="3"/>
        <v>56</v>
      </c>
      <c r="C61" s="77" t="s">
        <v>203</v>
      </c>
      <c r="D61" s="70" t="s">
        <v>43</v>
      </c>
      <c r="E61" s="71" t="s">
        <v>204</v>
      </c>
      <c r="F61" s="74" t="s">
        <v>124</v>
      </c>
      <c r="G61" s="71" t="s">
        <v>20</v>
      </c>
      <c r="H61" s="75">
        <v>245000</v>
      </c>
      <c r="I61" s="75">
        <v>0</v>
      </c>
      <c r="J61" s="75">
        <f>H61</f>
        <v>245000</v>
      </c>
      <c r="K61" s="67">
        <f t="shared" si="0"/>
        <v>7031.5</v>
      </c>
      <c r="L61" s="75">
        <v>46653.64</v>
      </c>
      <c r="M61" s="67">
        <v>5685.41</v>
      </c>
      <c r="N61" s="75">
        <v>25</v>
      </c>
      <c r="O61" s="75">
        <f t="shared" si="6"/>
        <v>59395.55</v>
      </c>
      <c r="P61" s="75">
        <f t="shared" si="5"/>
        <v>185604.45</v>
      </c>
    </row>
    <row r="62" spans="2:16" ht="45" x14ac:dyDescent="0.25">
      <c r="B62" s="71">
        <f t="shared" si="3"/>
        <v>57</v>
      </c>
      <c r="C62" s="77" t="s">
        <v>205</v>
      </c>
      <c r="D62" s="70" t="s">
        <v>47</v>
      </c>
      <c r="E62" s="71" t="s">
        <v>206</v>
      </c>
      <c r="F62" s="74" t="s">
        <v>124</v>
      </c>
      <c r="G62" s="71" t="s">
        <v>24</v>
      </c>
      <c r="H62" s="75">
        <v>80000</v>
      </c>
      <c r="I62" s="75">
        <v>0</v>
      </c>
      <c r="J62" s="75">
        <v>80000</v>
      </c>
      <c r="K62" s="67">
        <f t="shared" si="0"/>
        <v>2296</v>
      </c>
      <c r="L62" s="75">
        <v>7400.87</v>
      </c>
      <c r="M62" s="67">
        <f t="shared" ref="M62" si="8">H62*0.0304</f>
        <v>2432</v>
      </c>
      <c r="N62" s="75">
        <v>25</v>
      </c>
      <c r="O62" s="75">
        <f t="shared" si="6"/>
        <v>12153.869999999999</v>
      </c>
      <c r="P62" s="75">
        <f t="shared" si="5"/>
        <v>67846.13</v>
      </c>
    </row>
    <row r="63" spans="2:16" ht="60" x14ac:dyDescent="0.25">
      <c r="B63" s="71">
        <f t="shared" si="3"/>
        <v>58</v>
      </c>
      <c r="C63" s="77" t="s">
        <v>207</v>
      </c>
      <c r="D63" s="70" t="s">
        <v>70</v>
      </c>
      <c r="E63" s="71" t="s">
        <v>208</v>
      </c>
      <c r="F63" s="74" t="s">
        <v>124</v>
      </c>
      <c r="G63" s="71" t="s">
        <v>24</v>
      </c>
      <c r="H63" s="75">
        <v>140545</v>
      </c>
      <c r="I63" s="75">
        <v>0</v>
      </c>
      <c r="J63" s="75">
        <v>140545</v>
      </c>
      <c r="K63" s="67">
        <f t="shared" si="0"/>
        <v>4033.6415000000002</v>
      </c>
      <c r="L63" s="75">
        <v>21642.57</v>
      </c>
      <c r="M63" s="67">
        <f>H63*0.0304</f>
        <v>4272.5680000000002</v>
      </c>
      <c r="N63" s="75">
        <v>25</v>
      </c>
      <c r="O63" s="75">
        <f t="shared" si="6"/>
        <v>29973.779500000001</v>
      </c>
      <c r="P63" s="75">
        <f t="shared" si="5"/>
        <v>110571.2205</v>
      </c>
    </row>
    <row r="64" spans="2:16" ht="45" x14ac:dyDescent="0.25">
      <c r="B64" s="71">
        <f t="shared" si="3"/>
        <v>59</v>
      </c>
      <c r="C64" s="77" t="s">
        <v>209</v>
      </c>
      <c r="D64" s="70" t="s">
        <v>122</v>
      </c>
      <c r="E64" s="71" t="s">
        <v>123</v>
      </c>
      <c r="F64" s="74" t="s">
        <v>124</v>
      </c>
      <c r="G64" s="71" t="s">
        <v>20</v>
      </c>
      <c r="H64" s="75">
        <v>80000</v>
      </c>
      <c r="I64" s="75">
        <v>0</v>
      </c>
      <c r="J64" s="75">
        <v>80000</v>
      </c>
      <c r="K64" s="67">
        <f t="shared" si="0"/>
        <v>2296</v>
      </c>
      <c r="L64" s="75">
        <v>0</v>
      </c>
      <c r="M64" s="67">
        <f t="shared" ref="M64:M67" si="9">H64*0.0304</f>
        <v>2432</v>
      </c>
      <c r="N64" s="75">
        <v>25</v>
      </c>
      <c r="O64" s="75">
        <f t="shared" si="6"/>
        <v>4753</v>
      </c>
      <c r="P64" s="75">
        <f t="shared" si="5"/>
        <v>75247</v>
      </c>
    </row>
    <row r="65" spans="2:16" ht="45" x14ac:dyDescent="0.25">
      <c r="B65" s="71">
        <f t="shared" si="3"/>
        <v>60</v>
      </c>
      <c r="C65" s="77" t="s">
        <v>210</v>
      </c>
      <c r="D65" s="70" t="s">
        <v>122</v>
      </c>
      <c r="E65" s="71" t="s">
        <v>123</v>
      </c>
      <c r="F65" s="74" t="s">
        <v>124</v>
      </c>
      <c r="G65" s="71" t="s">
        <v>20</v>
      </c>
      <c r="H65" s="75">
        <v>75000</v>
      </c>
      <c r="I65" s="75">
        <v>0</v>
      </c>
      <c r="J65" s="75">
        <v>75000</v>
      </c>
      <c r="K65" s="67">
        <f t="shared" si="0"/>
        <v>2152.5</v>
      </c>
      <c r="L65" s="75">
        <v>0</v>
      </c>
      <c r="M65" s="67">
        <f t="shared" si="9"/>
        <v>2280</v>
      </c>
      <c r="N65" s="75">
        <v>25</v>
      </c>
      <c r="O65" s="75">
        <f t="shared" si="6"/>
        <v>4457.5</v>
      </c>
      <c r="P65" s="75">
        <f t="shared" si="5"/>
        <v>70542.5</v>
      </c>
    </row>
    <row r="66" spans="2:16" ht="45" x14ac:dyDescent="0.25">
      <c r="B66" s="71">
        <f t="shared" si="3"/>
        <v>61</v>
      </c>
      <c r="C66" s="77" t="s">
        <v>211</v>
      </c>
      <c r="D66" s="70" t="s">
        <v>47</v>
      </c>
      <c r="E66" s="71" t="s">
        <v>136</v>
      </c>
      <c r="F66" s="74" t="s">
        <v>124</v>
      </c>
      <c r="G66" s="71" t="s">
        <v>24</v>
      </c>
      <c r="H66" s="75">
        <v>35000</v>
      </c>
      <c r="I66" s="75">
        <v>0</v>
      </c>
      <c r="J66" s="75">
        <v>35000</v>
      </c>
      <c r="K66" s="67">
        <f t="shared" si="0"/>
        <v>1004.5</v>
      </c>
      <c r="L66" s="75">
        <v>0</v>
      </c>
      <c r="M66" s="67">
        <f t="shared" si="9"/>
        <v>1064</v>
      </c>
      <c r="N66" s="75">
        <v>25</v>
      </c>
      <c r="O66" s="75">
        <f t="shared" si="6"/>
        <v>2093.5</v>
      </c>
      <c r="P66" s="75">
        <f t="shared" si="5"/>
        <v>32906.5</v>
      </c>
    </row>
    <row r="67" spans="2:16" ht="45" x14ac:dyDescent="0.25">
      <c r="B67" s="71">
        <f t="shared" si="3"/>
        <v>62</v>
      </c>
      <c r="C67" s="77" t="s">
        <v>212</v>
      </c>
      <c r="D67" s="70" t="s">
        <v>129</v>
      </c>
      <c r="E67" s="71" t="s">
        <v>130</v>
      </c>
      <c r="F67" s="74" t="s">
        <v>124</v>
      </c>
      <c r="G67" s="71" t="s">
        <v>20</v>
      </c>
      <c r="H67" s="75">
        <v>50000</v>
      </c>
      <c r="I67" s="75">
        <v>0</v>
      </c>
      <c r="J67" s="75">
        <v>50000</v>
      </c>
      <c r="K67" s="67">
        <f t="shared" si="0"/>
        <v>1435</v>
      </c>
      <c r="L67" s="75">
        <v>1854</v>
      </c>
      <c r="M67" s="67">
        <f t="shared" si="9"/>
        <v>1520</v>
      </c>
      <c r="N67" s="75">
        <v>25</v>
      </c>
      <c r="O67" s="75">
        <f t="shared" si="6"/>
        <v>4834</v>
      </c>
      <c r="P67" s="75">
        <f t="shared" si="5"/>
        <v>45166</v>
      </c>
    </row>
    <row r="68" spans="2:16" ht="45" x14ac:dyDescent="0.25">
      <c r="B68" s="71">
        <f t="shared" si="3"/>
        <v>63</v>
      </c>
      <c r="C68" s="77" t="s">
        <v>213</v>
      </c>
      <c r="D68" s="70" t="s">
        <v>17</v>
      </c>
      <c r="E68" s="71" t="s">
        <v>252</v>
      </c>
      <c r="F68" s="74" t="s">
        <v>124</v>
      </c>
      <c r="G68" s="71" t="s">
        <v>20</v>
      </c>
      <c r="H68" s="75">
        <v>50000</v>
      </c>
      <c r="I68" s="75">
        <v>0</v>
      </c>
      <c r="J68" s="75">
        <v>50000</v>
      </c>
      <c r="K68" s="67">
        <f t="shared" si="0"/>
        <v>1435</v>
      </c>
      <c r="L68" s="75">
        <v>0</v>
      </c>
      <c r="M68" s="67">
        <f>H68*0.0304</f>
        <v>1520</v>
      </c>
      <c r="N68" s="75">
        <v>25</v>
      </c>
      <c r="O68" s="75">
        <f t="shared" si="6"/>
        <v>2980</v>
      </c>
      <c r="P68" s="75">
        <f t="shared" si="5"/>
        <v>47020</v>
      </c>
    </row>
    <row r="69" spans="2:16" ht="60" x14ac:dyDescent="0.25">
      <c r="B69" s="71">
        <f t="shared" si="3"/>
        <v>64</v>
      </c>
      <c r="C69" s="77" t="s">
        <v>214</v>
      </c>
      <c r="D69" s="70" t="s">
        <v>70</v>
      </c>
      <c r="E69" s="71" t="s">
        <v>215</v>
      </c>
      <c r="F69" s="74" t="s">
        <v>124</v>
      </c>
      <c r="G69" s="71" t="s">
        <v>24</v>
      </c>
      <c r="H69" s="75">
        <v>150000</v>
      </c>
      <c r="I69" s="75">
        <v>0</v>
      </c>
      <c r="J69" s="75">
        <v>150000</v>
      </c>
      <c r="K69" s="67">
        <f t="shared" si="0"/>
        <v>4305</v>
      </c>
      <c r="L69" s="75">
        <v>23866.62</v>
      </c>
      <c r="M69" s="67">
        <f t="shared" ref="M69:M71" si="10">H69*0.0304</f>
        <v>4560</v>
      </c>
      <c r="N69" s="75">
        <v>25</v>
      </c>
      <c r="O69" s="75">
        <f t="shared" si="6"/>
        <v>32756.62</v>
      </c>
      <c r="P69" s="75">
        <f t="shared" si="5"/>
        <v>117243.38</v>
      </c>
    </row>
    <row r="70" spans="2:16" ht="45" x14ac:dyDescent="0.25">
      <c r="B70" s="71">
        <f t="shared" si="3"/>
        <v>65</v>
      </c>
      <c r="C70" s="77" t="s">
        <v>216</v>
      </c>
      <c r="D70" s="70" t="s">
        <v>22</v>
      </c>
      <c r="E70" s="71" t="s">
        <v>217</v>
      </c>
      <c r="F70" s="74" t="s">
        <v>124</v>
      </c>
      <c r="G70" s="71" t="s">
        <v>24</v>
      </c>
      <c r="H70" s="75">
        <v>60000</v>
      </c>
      <c r="I70" s="75">
        <v>0</v>
      </c>
      <c r="J70" s="75">
        <v>60000</v>
      </c>
      <c r="K70" s="67">
        <f t="shared" ref="K70" si="11">H70*0.0287</f>
        <v>1722</v>
      </c>
      <c r="L70" s="75">
        <v>3486.68</v>
      </c>
      <c r="M70" s="67">
        <f t="shared" si="10"/>
        <v>1824</v>
      </c>
      <c r="N70" s="75">
        <v>25</v>
      </c>
      <c r="O70" s="75">
        <f t="shared" si="6"/>
        <v>7057.68</v>
      </c>
      <c r="P70" s="75">
        <f t="shared" si="5"/>
        <v>52942.32</v>
      </c>
    </row>
    <row r="71" spans="2:16" ht="45" x14ac:dyDescent="0.25">
      <c r="B71" s="71">
        <f t="shared" si="3"/>
        <v>66</v>
      </c>
      <c r="C71" s="77" t="s">
        <v>218</v>
      </c>
      <c r="D71" s="70" t="s">
        <v>37</v>
      </c>
      <c r="E71" s="71" t="s">
        <v>219</v>
      </c>
      <c r="F71" s="74" t="s">
        <v>124</v>
      </c>
      <c r="G71" s="71" t="s">
        <v>24</v>
      </c>
      <c r="H71" s="75">
        <v>75000</v>
      </c>
      <c r="I71" s="75">
        <v>0</v>
      </c>
      <c r="J71" s="75">
        <v>75000</v>
      </c>
      <c r="K71" s="67">
        <f>H71*0.0287</f>
        <v>2152.5</v>
      </c>
      <c r="L71" s="75">
        <v>0</v>
      </c>
      <c r="M71" s="67">
        <f t="shared" si="10"/>
        <v>2280</v>
      </c>
      <c r="N71" s="75">
        <v>25</v>
      </c>
      <c r="O71" s="75">
        <f t="shared" si="6"/>
        <v>4457.5</v>
      </c>
      <c r="P71" s="75">
        <f t="shared" ref="P71" si="12">J71-O71</f>
        <v>70542.5</v>
      </c>
    </row>
    <row r="72" spans="2:16" s="24" customFormat="1" ht="15.75" thickBot="1" x14ac:dyDescent="0.3">
      <c r="B72" s="100" t="s">
        <v>118</v>
      </c>
      <c r="C72" s="101"/>
      <c r="D72" s="101"/>
      <c r="E72" s="101"/>
      <c r="F72" s="101"/>
      <c r="G72" s="102"/>
      <c r="H72" s="25">
        <f t="shared" ref="H72:P72" si="13">SUM(H6:H71)</f>
        <v>4801045</v>
      </c>
      <c r="I72" s="25">
        <f t="shared" si="13"/>
        <v>0</v>
      </c>
      <c r="J72" s="25">
        <f t="shared" si="13"/>
        <v>4801045</v>
      </c>
      <c r="K72" s="25">
        <f t="shared" si="13"/>
        <v>137789.9915</v>
      </c>
      <c r="L72" s="25">
        <f t="shared" si="13"/>
        <v>419225.26999999996</v>
      </c>
      <c r="M72" s="25">
        <f>SUM(M6:M71)</f>
        <v>144189.17800000001</v>
      </c>
      <c r="N72" s="25">
        <f t="shared" si="13"/>
        <v>3708.5</v>
      </c>
      <c r="O72" s="25">
        <f t="shared" si="13"/>
        <v>704912.93949999998</v>
      </c>
      <c r="P72" s="25">
        <f t="shared" si="13"/>
        <v>4096132.0604999978</v>
      </c>
    </row>
    <row r="73" spans="2:16" x14ac:dyDescent="0.25">
      <c r="B73" s="83"/>
      <c r="C73"/>
      <c r="D73"/>
      <c r="E73" s="83"/>
      <c r="F73"/>
      <c r="G73" s="83"/>
      <c r="H73"/>
      <c r="I73"/>
      <c r="J73"/>
      <c r="K73"/>
      <c r="L73"/>
    </row>
    <row r="74" spans="2:16" x14ac:dyDescent="0.25">
      <c r="B74" s="43"/>
      <c r="C74" s="46" t="s">
        <v>238</v>
      </c>
      <c r="D74" s="35"/>
      <c r="E74" s="36" t="s">
        <v>239</v>
      </c>
      <c r="F74" s="37"/>
      <c r="G74" s="36"/>
      <c r="H74" s="36"/>
      <c r="I74" s="36"/>
      <c r="J74" s="36"/>
      <c r="K74" s="38"/>
      <c r="L74" s="37"/>
      <c r="M74" s="38"/>
      <c r="N74" s="37"/>
    </row>
    <row r="75" spans="2:16" x14ac:dyDescent="0.25">
      <c r="B75" s="43"/>
      <c r="C75" s="39"/>
      <c r="D75" s="40"/>
      <c r="E75" s="41"/>
      <c r="F75" s="42"/>
      <c r="G75" s="43"/>
      <c r="H75" s="43"/>
      <c r="I75" s="37"/>
      <c r="J75" s="43"/>
      <c r="K75" s="44"/>
      <c r="L75" s="33"/>
      <c r="M75" s="44"/>
      <c r="N75" s="33"/>
    </row>
    <row r="76" spans="2:16" x14ac:dyDescent="0.25">
      <c r="B76" s="43"/>
      <c r="C76" s="34" t="s">
        <v>240</v>
      </c>
      <c r="D76" s="40"/>
      <c r="E76" s="92" t="s">
        <v>241</v>
      </c>
      <c r="F76" s="92"/>
      <c r="G76" s="43"/>
      <c r="H76" s="43"/>
      <c r="I76" s="93"/>
      <c r="J76" s="93"/>
      <c r="K76" s="93"/>
      <c r="L76" s="33"/>
      <c r="M76" s="44"/>
      <c r="N76" s="33"/>
    </row>
    <row r="77" spans="2:16" x14ac:dyDescent="0.25">
      <c r="B77" s="43"/>
      <c r="C77" s="33"/>
      <c r="D77" s="45"/>
      <c r="E77" s="85"/>
      <c r="F77" s="37"/>
      <c r="G77" s="36"/>
      <c r="H77" s="43"/>
      <c r="I77" s="92" t="s">
        <v>262</v>
      </c>
      <c r="J77" s="92"/>
      <c r="K77" s="92"/>
      <c r="L77" s="44"/>
      <c r="M77" s="44"/>
      <c r="N77" s="33"/>
    </row>
    <row r="78" spans="2:16" x14ac:dyDescent="0.25">
      <c r="B78" s="83"/>
      <c r="C78"/>
      <c r="D78"/>
      <c r="E78" s="83"/>
      <c r="F78"/>
      <c r="G78" s="83"/>
      <c r="H78"/>
      <c r="I78"/>
      <c r="J78"/>
      <c r="K78"/>
      <c r="L78"/>
    </row>
  </sheetData>
  <autoFilter ref="B5:P5" xr:uid="{5068D8B1-8F36-4A8B-88C1-83BB0F47C737}"/>
  <sortState xmlns:xlrd2="http://schemas.microsoft.com/office/spreadsheetml/2017/richdata2" ref="C8:P71">
    <sortCondition ref="C6:C71"/>
  </sortState>
  <mergeCells count="7">
    <mergeCell ref="I77:K77"/>
    <mergeCell ref="D2:P2"/>
    <mergeCell ref="D3:P3"/>
    <mergeCell ref="D4:P4"/>
    <mergeCell ref="B72:G72"/>
    <mergeCell ref="E76:F76"/>
    <mergeCell ref="I76:K76"/>
  </mergeCells>
  <conditionalFormatting sqref="C6:C68">
    <cfRule type="duplicateValues" dxfId="1" priority="4"/>
  </conditionalFormatting>
  <pageMargins left="0.7" right="0.7" top="0.75" bottom="0.75" header="0.3" footer="0.3"/>
  <pageSetup paperSize="5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26"/>
  <sheetViews>
    <sheetView topLeftCell="A18" workbookViewId="0">
      <selection activeCell="B2" sqref="B2:P28"/>
    </sheetView>
  </sheetViews>
  <sheetFormatPr baseColWidth="10" defaultRowHeight="15" x14ac:dyDescent="0.25"/>
  <cols>
    <col min="1" max="1" width="6.5703125" customWidth="1"/>
    <col min="2" max="2" width="6.5703125" style="83" customWidth="1"/>
    <col min="3" max="3" width="44.140625" customWidth="1"/>
    <col min="4" max="4" width="26.85546875" customWidth="1"/>
    <col min="5" max="5" width="14.5703125" customWidth="1"/>
    <col min="6" max="6" width="18" customWidth="1"/>
    <col min="7" max="7" width="15.85546875" style="83" customWidth="1"/>
    <col min="8" max="8" width="14.42578125" bestFit="1" customWidth="1"/>
    <col min="9" max="9" width="10.28515625" customWidth="1"/>
    <col min="10" max="10" width="14.42578125" bestFit="1" customWidth="1"/>
    <col min="11" max="15" width="11.7109375" bestFit="1" customWidth="1"/>
    <col min="16" max="16" width="14.42578125" bestFit="1" customWidth="1"/>
  </cols>
  <sheetData>
    <row r="1" spans="2:16" ht="15.75" thickBot="1" x14ac:dyDescent="0.3"/>
    <row r="2" spans="2:16" ht="15.75" thickBot="1" x14ac:dyDescent="0.3">
      <c r="B2" s="80"/>
      <c r="C2" s="2"/>
      <c r="D2" s="94" t="s">
        <v>0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2:16" ht="15.75" thickBot="1" x14ac:dyDescent="0.3">
      <c r="B3" s="81"/>
      <c r="C3" s="4"/>
      <c r="D3" s="94" t="s">
        <v>263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2:16" ht="21.75" customHeight="1" thickBot="1" x14ac:dyDescent="0.3">
      <c r="B4" s="82"/>
      <c r="C4" s="6"/>
      <c r="D4" s="94" t="s">
        <v>261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2:16" s="32" customFormat="1" ht="39" thickBot="1" x14ac:dyDescent="0.3">
      <c r="B5" s="26" t="s">
        <v>1</v>
      </c>
      <c r="C5" s="27" t="s">
        <v>2</v>
      </c>
      <c r="D5" s="28" t="s">
        <v>3</v>
      </c>
      <c r="E5" s="28" t="s">
        <v>4</v>
      </c>
      <c r="F5" s="27" t="s">
        <v>5</v>
      </c>
      <c r="G5" s="27" t="s">
        <v>6</v>
      </c>
      <c r="H5" s="27" t="s">
        <v>7</v>
      </c>
      <c r="I5" s="27" t="s">
        <v>8</v>
      </c>
      <c r="J5" s="29" t="s">
        <v>9</v>
      </c>
      <c r="K5" s="30" t="s">
        <v>10</v>
      </c>
      <c r="L5" s="30" t="s">
        <v>11</v>
      </c>
      <c r="M5" s="30" t="s">
        <v>12</v>
      </c>
      <c r="N5" s="30" t="s">
        <v>13</v>
      </c>
      <c r="O5" s="30" t="s">
        <v>14</v>
      </c>
      <c r="P5" s="31" t="s">
        <v>15</v>
      </c>
    </row>
    <row r="6" spans="2:16" ht="75" x14ac:dyDescent="0.25">
      <c r="B6" s="71">
        <v>1</v>
      </c>
      <c r="C6" s="70" t="s">
        <v>222</v>
      </c>
      <c r="D6" s="70" t="s">
        <v>43</v>
      </c>
      <c r="E6" s="71" t="s">
        <v>223</v>
      </c>
      <c r="F6" s="71" t="s">
        <v>224</v>
      </c>
      <c r="G6" s="71" t="s">
        <v>24</v>
      </c>
      <c r="H6" s="90">
        <v>15000</v>
      </c>
      <c r="I6" s="87">
        <v>0</v>
      </c>
      <c r="J6" s="88">
        <v>15000</v>
      </c>
      <c r="K6" s="88">
        <v>0</v>
      </c>
      <c r="L6" s="87">
        <v>0</v>
      </c>
      <c r="M6" s="88">
        <v>0</v>
      </c>
      <c r="N6" s="87">
        <v>0</v>
      </c>
      <c r="O6" s="88">
        <v>0</v>
      </c>
      <c r="P6" s="90">
        <v>15000</v>
      </c>
    </row>
    <row r="7" spans="2:16" ht="75" x14ac:dyDescent="0.25">
      <c r="B7" s="71">
        <f>B6+1</f>
        <v>2</v>
      </c>
      <c r="C7" s="70" t="s">
        <v>225</v>
      </c>
      <c r="D7" s="70" t="s">
        <v>43</v>
      </c>
      <c r="E7" s="71" t="s">
        <v>223</v>
      </c>
      <c r="F7" s="71" t="s">
        <v>224</v>
      </c>
      <c r="G7" s="71" t="s">
        <v>20</v>
      </c>
      <c r="H7" s="90">
        <v>15000</v>
      </c>
      <c r="I7" s="88">
        <v>0</v>
      </c>
      <c r="J7" s="88">
        <v>15000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  <c r="P7" s="90">
        <v>15000</v>
      </c>
    </row>
    <row r="8" spans="2:16" ht="75" x14ac:dyDescent="0.25">
      <c r="B8" s="71">
        <f>B7+1</f>
        <v>3</v>
      </c>
      <c r="C8" s="70" t="s">
        <v>226</v>
      </c>
      <c r="D8" s="70" t="s">
        <v>43</v>
      </c>
      <c r="E8" s="71" t="s">
        <v>223</v>
      </c>
      <c r="F8" s="71" t="s">
        <v>224</v>
      </c>
      <c r="G8" s="71" t="s">
        <v>20</v>
      </c>
      <c r="H8" s="90">
        <v>15000</v>
      </c>
      <c r="I8" s="88">
        <v>0</v>
      </c>
      <c r="J8" s="88">
        <v>15000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90">
        <v>15000</v>
      </c>
    </row>
    <row r="9" spans="2:16" ht="75" x14ac:dyDescent="0.25">
      <c r="B9" s="71">
        <f t="shared" ref="B9:B19" si="0">B8+1</f>
        <v>4</v>
      </c>
      <c r="C9" s="70" t="s">
        <v>227</v>
      </c>
      <c r="D9" s="70" t="s">
        <v>43</v>
      </c>
      <c r="E9" s="71" t="s">
        <v>223</v>
      </c>
      <c r="F9" s="71" t="s">
        <v>224</v>
      </c>
      <c r="G9" s="71" t="s">
        <v>24</v>
      </c>
      <c r="H9" s="90">
        <v>15000</v>
      </c>
      <c r="I9" s="88">
        <v>0</v>
      </c>
      <c r="J9" s="88">
        <v>15000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90">
        <v>15000</v>
      </c>
    </row>
    <row r="10" spans="2:16" ht="75" x14ac:dyDescent="0.25">
      <c r="B10" s="71">
        <f t="shared" si="0"/>
        <v>5</v>
      </c>
      <c r="C10" s="70" t="s">
        <v>228</v>
      </c>
      <c r="D10" s="70" t="s">
        <v>43</v>
      </c>
      <c r="E10" s="71" t="s">
        <v>223</v>
      </c>
      <c r="F10" s="71" t="s">
        <v>224</v>
      </c>
      <c r="G10" s="71" t="s">
        <v>24</v>
      </c>
      <c r="H10" s="90">
        <v>25000</v>
      </c>
      <c r="I10" s="88">
        <v>0</v>
      </c>
      <c r="J10" s="88">
        <v>25000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90">
        <v>25000</v>
      </c>
    </row>
    <row r="11" spans="2:16" ht="75" x14ac:dyDescent="0.25">
      <c r="B11" s="71">
        <f t="shared" si="0"/>
        <v>6</v>
      </c>
      <c r="C11" s="70" t="s">
        <v>229</v>
      </c>
      <c r="D11" s="70" t="s">
        <v>43</v>
      </c>
      <c r="E11" s="71" t="s">
        <v>223</v>
      </c>
      <c r="F11" s="71" t="s">
        <v>224</v>
      </c>
      <c r="G11" s="71" t="s">
        <v>24</v>
      </c>
      <c r="H11" s="90">
        <v>15000</v>
      </c>
      <c r="I11" s="88">
        <v>0</v>
      </c>
      <c r="J11" s="88">
        <v>15000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90">
        <v>15000</v>
      </c>
    </row>
    <row r="12" spans="2:16" ht="75" x14ac:dyDescent="0.25">
      <c r="B12" s="71">
        <f t="shared" si="0"/>
        <v>7</v>
      </c>
      <c r="C12" s="70" t="s">
        <v>230</v>
      </c>
      <c r="D12" s="70" t="s">
        <v>43</v>
      </c>
      <c r="E12" s="71" t="s">
        <v>223</v>
      </c>
      <c r="F12" s="71" t="s">
        <v>224</v>
      </c>
      <c r="G12" s="71" t="s">
        <v>24</v>
      </c>
      <c r="H12" s="90">
        <v>15000</v>
      </c>
      <c r="I12" s="88">
        <v>0</v>
      </c>
      <c r="J12" s="88">
        <v>15000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90">
        <v>15000</v>
      </c>
    </row>
    <row r="13" spans="2:16" ht="75" x14ac:dyDescent="0.25">
      <c r="B13" s="71">
        <f t="shared" si="0"/>
        <v>8</v>
      </c>
      <c r="C13" s="70" t="s">
        <v>231</v>
      </c>
      <c r="D13" s="70" t="s">
        <v>43</v>
      </c>
      <c r="E13" s="71" t="s">
        <v>223</v>
      </c>
      <c r="F13" s="71" t="s">
        <v>224</v>
      </c>
      <c r="G13" s="71" t="s">
        <v>24</v>
      </c>
      <c r="H13" s="90">
        <v>15000</v>
      </c>
      <c r="I13" s="88">
        <v>0</v>
      </c>
      <c r="J13" s="88">
        <v>15000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90">
        <v>15000</v>
      </c>
    </row>
    <row r="14" spans="2:16" ht="75" x14ac:dyDescent="0.25">
      <c r="B14" s="71">
        <f t="shared" si="0"/>
        <v>9</v>
      </c>
      <c r="C14" s="70" t="s">
        <v>232</v>
      </c>
      <c r="D14" s="70" t="s">
        <v>43</v>
      </c>
      <c r="E14" s="71" t="s">
        <v>223</v>
      </c>
      <c r="F14" s="71" t="s">
        <v>224</v>
      </c>
      <c r="G14" s="71" t="s">
        <v>24</v>
      </c>
      <c r="H14" s="90">
        <v>15000</v>
      </c>
      <c r="I14" s="88">
        <v>0</v>
      </c>
      <c r="J14" s="88">
        <v>15000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90">
        <v>15000</v>
      </c>
    </row>
    <row r="15" spans="2:16" ht="75" x14ac:dyDescent="0.25">
      <c r="B15" s="71">
        <f t="shared" si="0"/>
        <v>10</v>
      </c>
      <c r="C15" s="70" t="s">
        <v>233</v>
      </c>
      <c r="D15" s="70" t="s">
        <v>43</v>
      </c>
      <c r="E15" s="71" t="s">
        <v>223</v>
      </c>
      <c r="F15" s="71" t="s">
        <v>224</v>
      </c>
      <c r="G15" s="71" t="s">
        <v>24</v>
      </c>
      <c r="H15" s="90">
        <v>15000</v>
      </c>
      <c r="I15" s="88">
        <v>0</v>
      </c>
      <c r="J15" s="88">
        <v>15000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90">
        <v>15000</v>
      </c>
    </row>
    <row r="16" spans="2:16" ht="75" x14ac:dyDescent="0.25">
      <c r="B16" s="71">
        <f t="shared" si="0"/>
        <v>11</v>
      </c>
      <c r="C16" s="70" t="s">
        <v>234</v>
      </c>
      <c r="D16" s="70" t="s">
        <v>43</v>
      </c>
      <c r="E16" s="71" t="s">
        <v>223</v>
      </c>
      <c r="F16" s="71" t="s">
        <v>224</v>
      </c>
      <c r="G16" s="71" t="s">
        <v>24</v>
      </c>
      <c r="H16" s="90">
        <v>15000</v>
      </c>
      <c r="I16" s="88">
        <v>0</v>
      </c>
      <c r="J16" s="88">
        <v>15000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90">
        <v>15000</v>
      </c>
    </row>
    <row r="17" spans="2:16" ht="75" x14ac:dyDescent="0.25">
      <c r="B17" s="71">
        <f t="shared" si="0"/>
        <v>12</v>
      </c>
      <c r="C17" s="70" t="s">
        <v>235</v>
      </c>
      <c r="D17" s="70" t="s">
        <v>43</v>
      </c>
      <c r="E17" s="71" t="s">
        <v>223</v>
      </c>
      <c r="F17" s="71" t="s">
        <v>224</v>
      </c>
      <c r="G17" s="71" t="s">
        <v>24</v>
      </c>
      <c r="H17" s="90">
        <v>15000</v>
      </c>
      <c r="I17" s="88">
        <v>0</v>
      </c>
      <c r="J17" s="88">
        <v>15000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90">
        <v>15000</v>
      </c>
    </row>
    <row r="18" spans="2:16" ht="75" x14ac:dyDescent="0.25">
      <c r="B18" s="71">
        <f t="shared" si="0"/>
        <v>13</v>
      </c>
      <c r="C18" s="70" t="s">
        <v>236</v>
      </c>
      <c r="D18" s="70" t="s">
        <v>43</v>
      </c>
      <c r="E18" s="71" t="s">
        <v>223</v>
      </c>
      <c r="F18" s="71" t="s">
        <v>224</v>
      </c>
      <c r="G18" s="71" t="s">
        <v>24</v>
      </c>
      <c r="H18" s="90">
        <v>15000</v>
      </c>
      <c r="I18" s="88">
        <v>0</v>
      </c>
      <c r="J18" s="88">
        <v>15000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90">
        <v>15000</v>
      </c>
    </row>
    <row r="19" spans="2:16" ht="75" x14ac:dyDescent="0.25">
      <c r="B19" s="71">
        <f t="shared" si="0"/>
        <v>14</v>
      </c>
      <c r="C19" s="70" t="s">
        <v>237</v>
      </c>
      <c r="D19" s="70" t="s">
        <v>43</v>
      </c>
      <c r="E19" s="71" t="s">
        <v>223</v>
      </c>
      <c r="F19" s="71" t="s">
        <v>224</v>
      </c>
      <c r="G19" s="71" t="s">
        <v>24</v>
      </c>
      <c r="H19" s="90">
        <v>15000</v>
      </c>
      <c r="I19" s="88">
        <v>0</v>
      </c>
      <c r="J19" s="88">
        <v>15000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90">
        <v>15000</v>
      </c>
    </row>
    <row r="20" spans="2:16" x14ac:dyDescent="0.25">
      <c r="B20" s="103" t="s">
        <v>118</v>
      </c>
      <c r="C20" s="103"/>
      <c r="D20" s="103"/>
      <c r="E20" s="103"/>
      <c r="F20" s="103"/>
      <c r="G20" s="103"/>
      <c r="H20" s="89">
        <f>SUM(H6:H19)</f>
        <v>220000</v>
      </c>
      <c r="I20" s="89">
        <f t="shared" ref="I20:P20" si="1">SUM(I6:I19)</f>
        <v>0</v>
      </c>
      <c r="J20" s="89">
        <f t="shared" si="1"/>
        <v>220000</v>
      </c>
      <c r="K20" s="89">
        <f t="shared" si="1"/>
        <v>0</v>
      </c>
      <c r="L20" s="89">
        <f t="shared" si="1"/>
        <v>0</v>
      </c>
      <c r="M20" s="89">
        <f t="shared" si="1"/>
        <v>0</v>
      </c>
      <c r="N20" s="89">
        <f t="shared" si="1"/>
        <v>0</v>
      </c>
      <c r="O20" s="89">
        <f t="shared" si="1"/>
        <v>0</v>
      </c>
      <c r="P20" s="89">
        <f t="shared" si="1"/>
        <v>220000</v>
      </c>
    </row>
    <row r="21" spans="2:16" x14ac:dyDescent="0.25">
      <c r="H21" s="83"/>
      <c r="I21" s="83"/>
      <c r="J21" s="83"/>
      <c r="K21" s="83"/>
      <c r="L21" s="83"/>
      <c r="M21" s="83"/>
      <c r="N21" s="83"/>
      <c r="O21" s="83"/>
      <c r="P21" s="83"/>
    </row>
    <row r="23" spans="2:16" x14ac:dyDescent="0.25">
      <c r="B23" s="43"/>
      <c r="C23" s="46" t="s">
        <v>238</v>
      </c>
      <c r="D23" s="35"/>
      <c r="E23" s="47" t="s">
        <v>239</v>
      </c>
      <c r="F23" s="37"/>
      <c r="G23" s="36"/>
      <c r="H23" s="36"/>
      <c r="I23" s="36"/>
      <c r="J23" s="36"/>
      <c r="K23" s="38"/>
      <c r="L23" s="37"/>
    </row>
    <row r="24" spans="2:16" x14ac:dyDescent="0.25">
      <c r="B24" s="43"/>
      <c r="C24" s="39"/>
      <c r="D24" s="40"/>
      <c r="E24" s="41"/>
      <c r="F24" s="42"/>
      <c r="G24" s="43"/>
      <c r="H24" s="43"/>
      <c r="I24" s="37"/>
      <c r="J24" s="43"/>
      <c r="K24" s="44"/>
      <c r="L24" s="33"/>
    </row>
    <row r="25" spans="2:16" x14ac:dyDescent="0.25">
      <c r="B25" s="43"/>
      <c r="C25" s="34" t="s">
        <v>240</v>
      </c>
      <c r="D25" s="40"/>
      <c r="E25" s="92" t="s">
        <v>241</v>
      </c>
      <c r="F25" s="92"/>
      <c r="G25" s="43"/>
      <c r="H25" s="43"/>
      <c r="I25" s="93"/>
      <c r="J25" s="93"/>
      <c r="K25" s="93"/>
      <c r="L25" s="33"/>
    </row>
    <row r="26" spans="2:16" x14ac:dyDescent="0.25">
      <c r="B26" s="43"/>
      <c r="C26" s="33"/>
      <c r="D26" s="45"/>
      <c r="E26" s="40"/>
      <c r="F26" s="37"/>
      <c r="G26" s="36"/>
      <c r="H26" s="43"/>
      <c r="I26" s="92" t="s">
        <v>242</v>
      </c>
      <c r="J26" s="92"/>
      <c r="K26" s="92"/>
      <c r="L26" s="44"/>
    </row>
  </sheetData>
  <sortState xmlns:xlrd2="http://schemas.microsoft.com/office/spreadsheetml/2017/richdata2" ref="C7:P19">
    <sortCondition ref="C6:C19"/>
  </sortState>
  <mergeCells count="7">
    <mergeCell ref="I26:K26"/>
    <mergeCell ref="D2:P2"/>
    <mergeCell ref="D3:P3"/>
    <mergeCell ref="D4:P4"/>
    <mergeCell ref="B20:G20"/>
    <mergeCell ref="E25:F25"/>
    <mergeCell ref="I25:K25"/>
  </mergeCells>
  <pageMargins left="0.7" right="0.7" top="0.75" bottom="0.75" header="0.3" footer="0.3"/>
  <pageSetup paperSize="5"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5"/>
  <sheetViews>
    <sheetView tabSelected="1" topLeftCell="A6" workbookViewId="0">
      <selection activeCell="B2" sqref="B2:P17"/>
    </sheetView>
  </sheetViews>
  <sheetFormatPr baseColWidth="10" defaultRowHeight="15" x14ac:dyDescent="0.25"/>
  <cols>
    <col min="2" max="2" width="7.42578125" customWidth="1"/>
    <col min="3" max="3" width="38.28515625" customWidth="1"/>
    <col min="4" max="4" width="26" customWidth="1"/>
    <col min="5" max="5" width="16.42578125" customWidth="1"/>
    <col min="6" max="6" width="14.42578125" customWidth="1"/>
    <col min="7" max="7" width="14" customWidth="1"/>
    <col min="8" max="8" width="13.42578125" bestFit="1" customWidth="1"/>
    <col min="9" max="9" width="11.5703125" bestFit="1" customWidth="1"/>
    <col min="10" max="10" width="13.42578125" bestFit="1" customWidth="1"/>
    <col min="11" max="16" width="11.5703125" bestFit="1" customWidth="1"/>
  </cols>
  <sheetData>
    <row r="1" spans="2:16" ht="15.75" thickBot="1" x14ac:dyDescent="0.3"/>
    <row r="2" spans="2:16" ht="15.75" thickBot="1" x14ac:dyDescent="0.3">
      <c r="B2" s="1"/>
      <c r="C2" s="2"/>
      <c r="D2" s="94" t="s">
        <v>0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2:16" ht="15.75" thickBot="1" x14ac:dyDescent="0.3">
      <c r="B3" s="3"/>
      <c r="C3" s="4"/>
      <c r="D3" s="94" t="s">
        <v>264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2:16" ht="21" customHeight="1" thickBot="1" x14ac:dyDescent="0.3">
      <c r="B4" s="5"/>
      <c r="C4" s="6"/>
      <c r="D4" s="94" t="s">
        <v>250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2:16" ht="39" thickBot="1" x14ac:dyDescent="0.3">
      <c r="B5" s="26" t="s">
        <v>1</v>
      </c>
      <c r="C5" s="27" t="s">
        <v>2</v>
      </c>
      <c r="D5" s="28" t="s">
        <v>3</v>
      </c>
      <c r="E5" s="28" t="s">
        <v>4</v>
      </c>
      <c r="F5" s="27" t="s">
        <v>5</v>
      </c>
      <c r="G5" s="27" t="s">
        <v>6</v>
      </c>
      <c r="H5" s="27" t="s">
        <v>7</v>
      </c>
      <c r="I5" s="27" t="s">
        <v>8</v>
      </c>
      <c r="J5" s="29" t="s">
        <v>9</v>
      </c>
      <c r="K5" s="30" t="s">
        <v>10</v>
      </c>
      <c r="L5" s="30" t="s">
        <v>11</v>
      </c>
      <c r="M5" s="30" t="s">
        <v>12</v>
      </c>
      <c r="N5" s="30" t="s">
        <v>13</v>
      </c>
      <c r="O5" s="30" t="s">
        <v>14</v>
      </c>
      <c r="P5" s="31" t="s">
        <v>15</v>
      </c>
    </row>
    <row r="6" spans="2:16" ht="31.5" customHeight="1" x14ac:dyDescent="0.25">
      <c r="B6" s="65">
        <v>1</v>
      </c>
      <c r="C6" s="91" t="s">
        <v>243</v>
      </c>
      <c r="D6" s="48" t="s">
        <v>244</v>
      </c>
      <c r="E6" s="49" t="s">
        <v>41</v>
      </c>
      <c r="F6" s="49" t="s">
        <v>245</v>
      </c>
      <c r="G6" s="49" t="s">
        <v>24</v>
      </c>
      <c r="H6" s="50">
        <v>80000</v>
      </c>
      <c r="I6" s="51">
        <v>0</v>
      </c>
      <c r="J6" s="51">
        <v>80000</v>
      </c>
      <c r="K6" s="51">
        <v>2296</v>
      </c>
      <c r="L6" s="51">
        <v>7400.87</v>
      </c>
      <c r="M6" s="51">
        <v>2432</v>
      </c>
      <c r="N6" s="51">
        <v>25</v>
      </c>
      <c r="O6" s="51">
        <f t="shared" ref="O6:O7" si="0">SUM(K6:N6)</f>
        <v>12153.869999999999</v>
      </c>
      <c r="P6" s="51">
        <f>J6-O6</f>
        <v>67846.13</v>
      </c>
    </row>
    <row r="7" spans="2:16" ht="63.75" x14ac:dyDescent="0.25">
      <c r="B7" s="65">
        <v>2</v>
      </c>
      <c r="C7" s="91" t="s">
        <v>246</v>
      </c>
      <c r="D7" s="52" t="s">
        <v>70</v>
      </c>
      <c r="E7" s="53" t="s">
        <v>247</v>
      </c>
      <c r="F7" s="53" t="s">
        <v>245</v>
      </c>
      <c r="G7" s="53" t="s">
        <v>24</v>
      </c>
      <c r="H7" s="54">
        <v>130000</v>
      </c>
      <c r="I7" s="51">
        <v>0</v>
      </c>
      <c r="J7" s="54">
        <v>130000</v>
      </c>
      <c r="K7" s="51">
        <f t="shared" ref="K7:K8" si="1">H7*0.0287</f>
        <v>3731</v>
      </c>
      <c r="L7" s="51">
        <v>19162.12</v>
      </c>
      <c r="M7" s="51">
        <v>3952</v>
      </c>
      <c r="N7" s="51">
        <v>25</v>
      </c>
      <c r="O7" s="51">
        <f t="shared" si="0"/>
        <v>26870.12</v>
      </c>
      <c r="P7" s="51">
        <f t="shared" ref="P7:P8" si="2">J7-O7</f>
        <v>103129.88</v>
      </c>
    </row>
    <row r="8" spans="2:16" ht="38.25" x14ac:dyDescent="0.25">
      <c r="B8" s="65">
        <v>3</v>
      </c>
      <c r="C8" s="91" t="s">
        <v>248</v>
      </c>
      <c r="D8" s="48" t="s">
        <v>65</v>
      </c>
      <c r="E8" s="61" t="s">
        <v>249</v>
      </c>
      <c r="F8" s="49" t="s">
        <v>245</v>
      </c>
      <c r="G8" s="49" t="s">
        <v>24</v>
      </c>
      <c r="H8" s="50">
        <v>50000</v>
      </c>
      <c r="I8" s="51">
        <v>0</v>
      </c>
      <c r="J8" s="50">
        <v>50000</v>
      </c>
      <c r="K8" s="51">
        <f t="shared" si="1"/>
        <v>1435</v>
      </c>
      <c r="L8" s="51">
        <v>0</v>
      </c>
      <c r="M8" s="51">
        <f t="shared" ref="M8" si="3">H8*0.0304</f>
        <v>1520</v>
      </c>
      <c r="N8" s="51">
        <v>25</v>
      </c>
      <c r="O8" s="51">
        <f>SUM(K8:N8)</f>
        <v>2980</v>
      </c>
      <c r="P8" s="51">
        <f t="shared" si="2"/>
        <v>47020</v>
      </c>
    </row>
    <row r="9" spans="2:16" ht="15.75" thickBot="1" x14ac:dyDescent="0.3">
      <c r="B9" s="97" t="s">
        <v>118</v>
      </c>
      <c r="C9" s="98"/>
      <c r="D9" s="98"/>
      <c r="E9" s="98"/>
      <c r="F9" s="98"/>
      <c r="G9" s="99"/>
      <c r="H9" s="56">
        <f>SUM(H6:H8)</f>
        <v>260000</v>
      </c>
      <c r="I9" s="56">
        <f t="shared" ref="I9:P9" si="4">SUM(I6:I8)</f>
        <v>0</v>
      </c>
      <c r="J9" s="56">
        <f t="shared" si="4"/>
        <v>260000</v>
      </c>
      <c r="K9" s="56">
        <f t="shared" si="4"/>
        <v>7462</v>
      </c>
      <c r="L9" s="56">
        <f t="shared" si="4"/>
        <v>26562.989999999998</v>
      </c>
      <c r="M9" s="56">
        <f t="shared" si="4"/>
        <v>7904</v>
      </c>
      <c r="N9" s="56">
        <f t="shared" si="4"/>
        <v>75</v>
      </c>
      <c r="O9" s="56">
        <f t="shared" si="4"/>
        <v>42003.99</v>
      </c>
      <c r="P9" s="56">
        <f t="shared" si="4"/>
        <v>217996.01</v>
      </c>
    </row>
    <row r="12" spans="2:16" x14ac:dyDescent="0.25">
      <c r="C12" s="33"/>
      <c r="D12" s="46" t="s">
        <v>238</v>
      </c>
      <c r="E12" s="35"/>
      <c r="F12" s="47" t="s">
        <v>239</v>
      </c>
      <c r="G12" s="37"/>
      <c r="H12" s="36"/>
      <c r="I12" s="36"/>
      <c r="J12" s="36"/>
      <c r="K12" s="36"/>
      <c r="L12" s="38"/>
    </row>
    <row r="13" spans="2:16" x14ac:dyDescent="0.25">
      <c r="C13" s="33"/>
      <c r="D13" s="39"/>
      <c r="E13" s="40"/>
      <c r="F13" s="41"/>
      <c r="G13" s="42"/>
      <c r="H13" s="43"/>
      <c r="I13" s="43"/>
      <c r="J13" s="37"/>
      <c r="K13" s="43"/>
      <c r="L13" s="44"/>
    </row>
    <row r="14" spans="2:16" x14ac:dyDescent="0.25">
      <c r="C14" s="33"/>
      <c r="D14" s="34" t="s">
        <v>240</v>
      </c>
      <c r="E14" s="40"/>
      <c r="F14" s="92" t="s">
        <v>241</v>
      </c>
      <c r="G14" s="92"/>
      <c r="H14" s="43"/>
      <c r="I14" s="43"/>
      <c r="J14" s="93"/>
      <c r="K14" s="93"/>
      <c r="L14" s="93"/>
    </row>
    <row r="15" spans="2:16" x14ac:dyDescent="0.25">
      <c r="C15" s="33"/>
      <c r="D15" s="33"/>
      <c r="E15" s="45"/>
      <c r="F15" s="40"/>
      <c r="G15" s="37"/>
      <c r="H15" s="37"/>
      <c r="I15" s="43"/>
      <c r="J15" s="92" t="s">
        <v>242</v>
      </c>
      <c r="K15" s="92"/>
      <c r="L15" s="92"/>
    </row>
  </sheetData>
  <mergeCells count="7">
    <mergeCell ref="J15:L15"/>
    <mergeCell ref="D2:P2"/>
    <mergeCell ref="D3:P3"/>
    <mergeCell ref="D4:P4"/>
    <mergeCell ref="B9:G9"/>
    <mergeCell ref="F14:G14"/>
    <mergeCell ref="J14:L14"/>
  </mergeCells>
  <conditionalFormatting sqref="C6:C8">
    <cfRule type="duplicateValues" dxfId="0" priority="1"/>
  </conditionalFormatting>
  <pageMargins left="0.7" right="0.7" top="0.75" bottom="0.75" header="0.3" footer="0.3"/>
  <pageSetup paperSize="5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2024-05-29T14:08:27Z</cp:lastPrinted>
  <dcterms:created xsi:type="dcterms:W3CDTF">2024-05-21T13:42:28Z</dcterms:created>
  <dcterms:modified xsi:type="dcterms:W3CDTF">2024-05-29T14:09:50Z</dcterms:modified>
</cp:coreProperties>
</file>